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lan2\OneDrive\デスクトップ\BELS書式変更\"/>
    </mc:Choice>
  </mc:AlternateContent>
  <xr:revisionPtr revIDLastSave="0" documentId="13_ncr:1_{0F9BFD45-74A9-484B-A748-DFC9335E83AD}" xr6:coauthVersionLast="45" xr6:coauthVersionMax="45" xr10:uidLastSave="{00000000-0000-0000-0000-000000000000}"/>
  <bookViews>
    <workbookView xWindow="-15" yWindow="15" windowWidth="21930" windowHeight="15600" xr2:uid="{00000000-000D-0000-FFFF-FFFF00000000}"/>
  </bookViews>
  <sheets>
    <sheet name="ZEH" sheetId="2" r:id="rId1"/>
    <sheet name="data" sheetId="3" r:id="rId2"/>
  </sheets>
  <definedNames>
    <definedName name="_xlnm.Print_Area" localSheetId="0">ZEH!$B$1:$AH$81</definedName>
    <definedName name="地域区分性能">data!$C$2:$J$8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21" i="2" l="1"/>
  <c r="AR21" i="2"/>
  <c r="BO60" i="2" l="1"/>
  <c r="AT39" i="2"/>
  <c r="AO39" i="2"/>
  <c r="AT15" i="2"/>
  <c r="AT19" i="2" s="1"/>
  <c r="Y27" i="2" s="1"/>
  <c r="AJ15" i="2"/>
  <c r="Y22" i="2"/>
  <c r="AT30" i="2"/>
  <c r="AO30" i="2"/>
  <c r="AY35" i="2"/>
  <c r="AT35" i="2"/>
  <c r="AO35" i="2"/>
  <c r="BE39" i="2" l="1"/>
  <c r="BE35" i="2"/>
  <c r="O35" i="2" s="1"/>
  <c r="AY30" i="2"/>
  <c r="BE40" i="2"/>
  <c r="AJ39" i="2"/>
  <c r="O39" i="2" s="1"/>
  <c r="Y30" i="2"/>
  <c r="AJ30" i="2"/>
  <c r="AJ35" i="2"/>
  <c r="O30" i="2" l="1"/>
  <c r="O32" i="2" s="1"/>
  <c r="O33" i="2" s="1"/>
  <c r="AO33" i="2"/>
  <c r="Y35" i="2"/>
  <c r="O19" i="2"/>
  <c r="O22" i="2" s="1"/>
  <c r="AO32" i="2" s="1"/>
  <c r="O31" i="2" l="1"/>
  <c r="O36" i="2"/>
  <c r="O37" i="2" s="1"/>
  <c r="Y39" i="2"/>
  <c r="I9" i="2"/>
  <c r="BO9" i="2" s="1"/>
  <c r="I8" i="2"/>
  <c r="O27" i="2" l="1"/>
  <c r="BO8" i="2"/>
  <c r="BN9" i="2"/>
  <c r="N9" i="2" s="1"/>
  <c r="BP9" i="2" s="1"/>
  <c r="U9" i="2" l="1"/>
  <c r="BQ9" i="2" s="1"/>
  <c r="AB9" i="2"/>
  <c r="BR9" i="2" s="1"/>
  <c r="BT15" i="2"/>
  <c r="BT14" i="2"/>
  <c r="AJ19" i="2"/>
  <c r="S9" i="2"/>
  <c r="U8" i="2"/>
  <c r="BQ8" i="2" s="1"/>
  <c r="N8" i="2"/>
  <c r="BP8" i="2" s="1"/>
  <c r="L8" i="2"/>
  <c r="O40" i="2" l="1"/>
  <c r="O41" i="2" s="1"/>
  <c r="Z9" i="2"/>
  <c r="AG9" i="2"/>
  <c r="AB8" i="2"/>
  <c r="BR8" i="2" s="1"/>
  <c r="L9" i="2"/>
  <c r="J45" i="2" l="1"/>
  <c r="W27" i="2"/>
  <c r="U45" i="2" l="1"/>
  <c r="C11" i="3"/>
  <c r="J47" i="2" l="1"/>
  <c r="U47" i="2"/>
  <c r="AG8" i="2"/>
  <c r="S8" i="2"/>
  <c r="AF47" i="2"/>
  <c r="BP10" i="2"/>
  <c r="AF45" i="2"/>
  <c r="BR10" i="2"/>
  <c r="BO10" i="2"/>
  <c r="Z8" i="2" l="1"/>
  <c r="S31" i="2"/>
  <c r="N10" i="2"/>
  <c r="AF10" i="2"/>
  <c r="I10" i="2"/>
  <c r="BQ10" i="2"/>
  <c r="U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熊谷信樹</author>
  </authors>
  <commentList>
    <comment ref="O20" authorId="0" shapeId="0" xr:uid="{1EC800C2-4C7D-49F6-859A-F12106A1C007}">
      <text>
        <r>
          <rPr>
            <b/>
            <sz val="9"/>
            <color indexed="81"/>
            <rFont val="MS P ゴシック"/>
            <family val="3"/>
            <charset val="128"/>
          </rPr>
          <t>算定プログラムの通りに「マイナス」の値を入力</t>
        </r>
      </text>
    </comment>
    <comment ref="O21" authorId="0" shapeId="0" xr:uid="{049B4291-C935-4CFE-9213-75D380BA388E}">
      <text>
        <r>
          <rPr>
            <b/>
            <sz val="9"/>
            <color indexed="81"/>
            <rFont val="MS P ゴシック"/>
            <family val="3"/>
            <charset val="128"/>
          </rPr>
          <t>算定プログラムの通りに「マイナス」の値を入力</t>
        </r>
      </text>
    </comment>
  </commentList>
</comments>
</file>

<file path=xl/sharedStrings.xml><?xml version="1.0" encoding="utf-8"?>
<sst xmlns="http://schemas.openxmlformats.org/spreadsheetml/2006/main" count="241" uniqueCount="160">
  <si>
    <t>暖房設備一次エネルギー消費量</t>
    <rPh sb="0" eb="2">
      <t>ダンボウ</t>
    </rPh>
    <rPh sb="2" eb="4">
      <t>セツビ</t>
    </rPh>
    <rPh sb="4" eb="6">
      <t>イチジ</t>
    </rPh>
    <rPh sb="11" eb="14">
      <t>ショウヒリョウ</t>
    </rPh>
    <phoneticPr fontId="1"/>
  </si>
  <si>
    <t>冷房設備一次エネルギー消費量</t>
    <rPh sb="0" eb="2">
      <t>レイボウ</t>
    </rPh>
    <rPh sb="2" eb="4">
      <t>セツビ</t>
    </rPh>
    <rPh sb="4" eb="6">
      <t>イチジ</t>
    </rPh>
    <rPh sb="11" eb="14">
      <t>ショウヒリョウ</t>
    </rPh>
    <phoneticPr fontId="1"/>
  </si>
  <si>
    <t>換気設備一次エネルギー消費量</t>
    <rPh sb="0" eb="2">
      <t>カンキ</t>
    </rPh>
    <rPh sb="2" eb="4">
      <t>セツビ</t>
    </rPh>
    <rPh sb="4" eb="6">
      <t>イチジ</t>
    </rPh>
    <rPh sb="11" eb="14">
      <t>ショウヒリョウ</t>
    </rPh>
    <phoneticPr fontId="1"/>
  </si>
  <si>
    <t>給湯設備一次エネルギー消費量</t>
    <rPh sb="0" eb="2">
      <t>キュウトウ</t>
    </rPh>
    <rPh sb="2" eb="4">
      <t>セツビ</t>
    </rPh>
    <rPh sb="4" eb="6">
      <t>イチジ</t>
    </rPh>
    <rPh sb="11" eb="14">
      <t>ショウヒリョウ</t>
    </rPh>
    <phoneticPr fontId="1"/>
  </si>
  <si>
    <t>照明設備一次エネルギー消費量</t>
    <rPh sb="0" eb="2">
      <t>ショウメイ</t>
    </rPh>
    <rPh sb="2" eb="4">
      <t>セツビ</t>
    </rPh>
    <rPh sb="4" eb="6">
      <t>イチジ</t>
    </rPh>
    <rPh sb="11" eb="14">
      <t>ショウヒリョウ</t>
    </rPh>
    <phoneticPr fontId="1"/>
  </si>
  <si>
    <t>ゼロエネ相当</t>
    <rPh sb="4" eb="6">
      <t>ソウトウ</t>
    </rPh>
    <phoneticPr fontId="1"/>
  </si>
  <si>
    <t>-</t>
    <phoneticPr fontId="1"/>
  </si>
  <si>
    <t>MJ/(戸・年)</t>
    <phoneticPr fontId="1"/>
  </si>
  <si>
    <t>ZEH</t>
    <phoneticPr fontId="1"/>
  </si>
  <si>
    <t>必須</t>
    <phoneticPr fontId="1"/>
  </si>
  <si>
    <t>20％以上</t>
    <phoneticPr fontId="1"/>
  </si>
  <si>
    <t>100％以上</t>
    <phoneticPr fontId="1"/>
  </si>
  <si>
    <t>地域区分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</si>
  <si>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</si>
  <si>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</si>
  <si>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</si>
  <si>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</si>
  <si>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</si>
  <si>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</si>
  <si>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</si>
  <si>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</si>
  <si>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0.46</t>
    <phoneticPr fontId="1"/>
  </si>
  <si>
    <t>0.56</t>
    <phoneticPr fontId="1"/>
  </si>
  <si>
    <t>0.75</t>
    <phoneticPr fontId="1"/>
  </si>
  <si>
    <t>0.87</t>
    <phoneticPr fontId="1"/>
  </si>
  <si>
    <t>0.40</t>
    <phoneticPr fontId="1"/>
  </si>
  <si>
    <t>0.50</t>
    <phoneticPr fontId="1"/>
  </si>
  <si>
    <t>0.60</t>
    <phoneticPr fontId="1"/>
  </si>
  <si>
    <t>地域区分</t>
    <rPh sb="0" eb="2">
      <t>チイキ</t>
    </rPh>
    <rPh sb="2" eb="4">
      <t>クブン</t>
    </rPh>
    <phoneticPr fontId="1"/>
  </si>
  <si>
    <t>地域</t>
    <rPh sb="0" eb="2">
      <t>チイキ</t>
    </rPh>
    <phoneticPr fontId="1"/>
  </si>
  <si>
    <t>設計値</t>
    <rPh sb="0" eb="2">
      <t>セッケイ</t>
    </rPh>
    <rPh sb="2" eb="3">
      <t>チ</t>
    </rPh>
    <phoneticPr fontId="1"/>
  </si>
  <si>
    <t>ＵＡ値</t>
    <rPh sb="2" eb="3">
      <t>アタイ</t>
    </rPh>
    <phoneticPr fontId="1"/>
  </si>
  <si>
    <t>ηAC値</t>
    <rPh sb="3" eb="4">
      <t>アタイ</t>
    </rPh>
    <phoneticPr fontId="1"/>
  </si>
  <si>
    <t>基準値</t>
    <phoneticPr fontId="1"/>
  </si>
  <si>
    <t>地域区分</t>
    <rPh sb="0" eb="2">
      <t>チイキ</t>
    </rPh>
    <rPh sb="2" eb="4">
      <t>クブン</t>
    </rPh>
    <phoneticPr fontId="1"/>
  </si>
  <si>
    <t>省エネ基準</t>
    <rPh sb="0" eb="1">
      <t>ショウ</t>
    </rPh>
    <rPh sb="3" eb="5">
      <t>キジュン</t>
    </rPh>
    <phoneticPr fontId="1"/>
  </si>
  <si>
    <t>外皮強化型ZEH</t>
    <rPh sb="0" eb="2">
      <t>ガイヒ</t>
    </rPh>
    <rPh sb="2" eb="5">
      <t>キョウカガタ</t>
    </rPh>
    <phoneticPr fontId="1"/>
  </si>
  <si>
    <t>外皮強化型ZEH　平成29年度事業暫定</t>
    <rPh sb="0" eb="2">
      <t>ガイヒ</t>
    </rPh>
    <rPh sb="2" eb="5">
      <t>キョウカガタ</t>
    </rPh>
    <rPh sb="9" eb="11">
      <t>ヘイセイ</t>
    </rPh>
    <rPh sb="13" eb="15">
      <t>ネンド</t>
    </rPh>
    <rPh sb="15" eb="17">
      <t>ジギョウ</t>
    </rPh>
    <rPh sb="17" eb="19">
      <t>ザンテイ</t>
    </rPh>
    <phoneticPr fontId="1"/>
  </si>
  <si>
    <t>UA値</t>
    <rPh sb="2" eb="3">
      <t>アタイ</t>
    </rPh>
    <phoneticPr fontId="1"/>
  </si>
  <si>
    <t>ηAC値</t>
    <rPh sb="3" eb="4">
      <t>アタイ</t>
    </rPh>
    <phoneticPr fontId="1"/>
  </si>
  <si>
    <t>-</t>
    <phoneticPr fontId="1"/>
  </si>
  <si>
    <t>外皮性能の
省エネ基準への適合</t>
    <rPh sb="0" eb="2">
      <t>ガイヒ</t>
    </rPh>
    <rPh sb="2" eb="4">
      <t>セイノウ</t>
    </rPh>
    <rPh sb="6" eb="7">
      <t>ショウ</t>
    </rPh>
    <rPh sb="9" eb="11">
      <t>キジュン</t>
    </rPh>
    <rPh sb="13" eb="15">
      <t>テキゴウ</t>
    </rPh>
    <phoneticPr fontId="1"/>
  </si>
  <si>
    <t>基準一次エネルギー消費量</t>
    <rPh sb="2" eb="4">
      <t>イチジ</t>
    </rPh>
    <rPh sb="9" eb="12">
      <t>ショウヒリョウ</t>
    </rPh>
    <phoneticPr fontId="1"/>
  </si>
  <si>
    <t>MJ/(戸・年)</t>
    <phoneticPr fontId="1"/>
  </si>
  <si>
    <r>
      <t>※Ｕ</t>
    </r>
    <r>
      <rPr>
        <sz val="10"/>
        <color theme="1"/>
        <rFont val="ＭＳ Ｐゴシック"/>
        <family val="3"/>
        <charset val="128"/>
        <scheme val="minor"/>
      </rPr>
      <t>Ａ値、ηAc共設計値は必ず記入してください。</t>
    </r>
    <rPh sb="3" eb="4">
      <t>アタイ</t>
    </rPh>
    <rPh sb="8" eb="9">
      <t>トモ</t>
    </rPh>
    <rPh sb="9" eb="11">
      <t>セッケイ</t>
    </rPh>
    <rPh sb="11" eb="12">
      <t>チ</t>
    </rPh>
    <rPh sb="13" eb="14">
      <t>カナラ</t>
    </rPh>
    <rPh sb="15" eb="17">
      <t>キニュウ</t>
    </rPh>
    <phoneticPr fontId="1"/>
  </si>
  <si>
    <t>ＺＥＨ</t>
    <phoneticPr fontId="1"/>
  </si>
  <si>
    <t>②</t>
    <phoneticPr fontId="1"/>
  </si>
  <si>
    <t>④</t>
    <phoneticPr fontId="1"/>
  </si>
  <si>
    <t>①</t>
    <phoneticPr fontId="1"/>
  </si>
  <si>
    <t>③</t>
    <phoneticPr fontId="1"/>
  </si>
  <si>
    <t>２.省エネ基準一次エネルギー消費量算定方法による計算結果</t>
    <rPh sb="2" eb="3">
      <t>ショウ</t>
    </rPh>
    <rPh sb="5" eb="7">
      <t>キジュン</t>
    </rPh>
    <rPh sb="7" eb="9">
      <t>イチジ</t>
    </rPh>
    <rPh sb="14" eb="17">
      <t>ショウヒリョウ</t>
    </rPh>
    <rPh sb="17" eb="19">
      <t>サンテイ</t>
    </rPh>
    <rPh sb="19" eb="21">
      <t>ホウホウ</t>
    </rPh>
    <rPh sb="24" eb="26">
      <t>ケイサン</t>
    </rPh>
    <rPh sb="26" eb="28">
      <t>ケッカ</t>
    </rPh>
    <phoneticPr fontId="1"/>
  </si>
  <si>
    <t>１.外皮性能</t>
    <rPh sb="2" eb="4">
      <t>ガイヒ</t>
    </rPh>
    <rPh sb="4" eb="6">
      <t>セイノウ</t>
    </rPh>
    <phoneticPr fontId="1"/>
  </si>
  <si>
    <t>GJ/(戸・年)</t>
    <phoneticPr fontId="1"/>
  </si>
  <si>
    <t>■その他</t>
    <rPh sb="3" eb="4">
      <t>タ</t>
    </rPh>
    <phoneticPr fontId="1"/>
  </si>
  <si>
    <t>■注意</t>
    <phoneticPr fontId="1"/>
  </si>
  <si>
    <t>0.3</t>
    <phoneticPr fontId="1"/>
  </si>
  <si>
    <t>0.4</t>
    <phoneticPr fontId="1"/>
  </si>
  <si>
    <t>0.5</t>
    <phoneticPr fontId="1"/>
  </si>
  <si>
    <t>外皮性能（ＵＡ値）</t>
    <rPh sb="2" eb="4">
      <t>セイノウ</t>
    </rPh>
    <rPh sb="7" eb="8">
      <t>アタイ</t>
    </rPh>
    <phoneticPr fontId="1"/>
  </si>
  <si>
    <t>必須</t>
    <phoneticPr fontId="1"/>
  </si>
  <si>
    <t>㎡</t>
    <phoneticPr fontId="1"/>
  </si>
  <si>
    <t>住宅の名称</t>
    <rPh sb="0" eb="2">
      <t>ジュウタク</t>
    </rPh>
    <rPh sb="3" eb="5">
      <t>メイショウ</t>
    </rPh>
    <phoneticPr fontId="1"/>
  </si>
  <si>
    <t>再生可能エネルギーを導入</t>
    <phoneticPr fontId="1"/>
  </si>
  <si>
    <t>20％以上</t>
    <phoneticPr fontId="1"/>
  </si>
  <si>
    <t>100％以上</t>
    <rPh sb="4" eb="6">
      <t>イジョウ</t>
    </rPh>
    <phoneticPr fontId="1"/>
  </si>
  <si>
    <t>0.4</t>
    <phoneticPr fontId="1"/>
  </si>
  <si>
    <t>ゼロエネ相当（省エネ基準）</t>
    <rPh sb="4" eb="6">
      <t>ソウトウ</t>
    </rPh>
    <phoneticPr fontId="1"/>
  </si>
  <si>
    <t xml:space="preserve"> </t>
    <phoneticPr fontId="1"/>
  </si>
  <si>
    <t>←「1」ならばUA値がＯＫである、「0」ならばＯＵＴである</t>
    <phoneticPr fontId="1"/>
  </si>
  <si>
    <t>←「1」ならばηAC値がＯＫである、「0」ならばＯＵＴである</t>
    <phoneticPr fontId="1"/>
  </si>
  <si>
    <t>ZEH
Oriented</t>
    <phoneticPr fontId="1"/>
  </si>
  <si>
    <t>省エネ基準</t>
    <rPh sb="0" eb="1">
      <t>ショウ</t>
    </rPh>
    <rPh sb="3" eb="5">
      <t>キジュン</t>
    </rPh>
    <phoneticPr fontId="1"/>
  </si>
  <si>
    <t>ＺＥＨ基準</t>
    <rPh sb="3" eb="5">
      <t>キジュン</t>
    </rPh>
    <phoneticPr fontId="1"/>
  </si>
  <si>
    <t>Nearly ZEH・ZEH Oriented</t>
    <phoneticPr fontId="1"/>
  </si>
  <si>
    <t>Nearly ZEH基準</t>
    <rPh sb="10" eb="12">
      <t>キジュン</t>
    </rPh>
    <phoneticPr fontId="1"/>
  </si>
  <si>
    <t>選択要件：強化外皮基準基準</t>
    <rPh sb="0" eb="2">
      <t>センタク</t>
    </rPh>
    <rPh sb="2" eb="4">
      <t>ヨウケン</t>
    </rPh>
    <rPh sb="5" eb="7">
      <t>キョウカ</t>
    </rPh>
    <rPh sb="7" eb="9">
      <t>ガイヒ</t>
    </rPh>
    <rPh sb="9" eb="11">
      <t>キジュン</t>
    </rPh>
    <rPh sb="11" eb="13">
      <t>キジュン</t>
    </rPh>
    <phoneticPr fontId="1"/>
  </si>
  <si>
    <t>「ZEH」ロードマップ（外皮基準）</t>
    <phoneticPr fontId="1"/>
  </si>
  <si>
    <t>『ZEH＋』</t>
    <phoneticPr fontId="1"/>
  </si>
  <si>
    <t>『ZEH＋』選択要件：強化外皮基準</t>
    <phoneticPr fontId="1"/>
  </si>
  <si>
    <t>　　　　　UA値で暫定基準を採用</t>
    <rPh sb="7" eb="8">
      <t>アタイ</t>
    </rPh>
    <rPh sb="9" eb="11">
      <t>ザンテイ</t>
    </rPh>
    <rPh sb="11" eb="13">
      <t>キジュン</t>
    </rPh>
    <rPh sb="14" eb="16">
      <t>サイヨウ</t>
    </rPh>
    <phoneticPr fontId="1"/>
  </si>
  <si>
    <t>『ＺＥＨ』</t>
    <phoneticPr fontId="1"/>
  </si>
  <si>
    <t>再生可能エネ発電設備がないなら「0」</t>
    <rPh sb="0" eb="2">
      <t>サイセイ</t>
    </rPh>
    <rPh sb="2" eb="4">
      <t>カノウ</t>
    </rPh>
    <rPh sb="6" eb="8">
      <t>ハツデン</t>
    </rPh>
    <rPh sb="8" eb="10">
      <t>セツビ</t>
    </rPh>
    <phoneticPr fontId="1"/>
  </si>
  <si>
    <t>再生可能エネ発電があり全量売電なら「2」</t>
    <rPh sb="0" eb="2">
      <t>サイセイ</t>
    </rPh>
    <rPh sb="2" eb="4">
      <t>カノウ</t>
    </rPh>
    <rPh sb="6" eb="8">
      <t>ハツデン</t>
    </rPh>
    <rPh sb="11" eb="13">
      <t>ゼンリョウ</t>
    </rPh>
    <rPh sb="13" eb="15">
      <t>バイデン</t>
    </rPh>
    <phoneticPr fontId="1"/>
  </si>
  <si>
    <t>75％以上
100％未満</t>
    <phoneticPr fontId="1"/>
  </si>
  <si>
    <t>必須</t>
    <phoneticPr fontId="1"/>
  </si>
  <si>
    <t>25％以上</t>
    <phoneticPr fontId="1"/>
  </si>
  <si>
    <t>75％以上
100％未満</t>
    <phoneticPr fontId="1"/>
  </si>
  <si>
    <t>Nearly ZEH＋</t>
    <phoneticPr fontId="1"/>
  </si>
  <si>
    <t>「ZEH＋」</t>
    <phoneticPr fontId="1"/>
  </si>
  <si>
    <t>外皮強化基準（選択基準あり）</t>
    <rPh sb="2" eb="4">
      <t>キョウカ</t>
    </rPh>
    <rPh sb="7" eb="9">
      <t>センタク</t>
    </rPh>
    <rPh sb="9" eb="11">
      <t>キジュン</t>
    </rPh>
    <phoneticPr fontId="1"/>
  </si>
  <si>
    <t>外皮強化基準</t>
    <phoneticPr fontId="1"/>
  </si>
  <si>
    <t xml:space="preserve">再生可能エネルギーを除いた場合
一次エネルギー消費量削減 </t>
    <phoneticPr fontId="1"/>
  </si>
  <si>
    <t xml:space="preserve">再生可能エネルギーを加えた場合
一次エネルギー消費量削減 </t>
    <phoneticPr fontId="1"/>
  </si>
  <si>
    <t>選択要件：外皮（ＵＡ値）強化基準</t>
    <phoneticPr fontId="1"/>
  </si>
  <si>
    <t>「ZEH＋」選択要件（強化外皮基準）</t>
    <phoneticPr fontId="1"/>
  </si>
  <si>
    <t>Nearly ZEH</t>
    <phoneticPr fontId="1"/>
  </si>
  <si>
    <t>発電設備の発電量のうち自家消費分</t>
    <rPh sb="0" eb="2">
      <t>ハツデン</t>
    </rPh>
    <rPh sb="2" eb="4">
      <t>セツビ</t>
    </rPh>
    <rPh sb="5" eb="7">
      <t>ハツデン</t>
    </rPh>
    <rPh sb="7" eb="8">
      <t>リョウ</t>
    </rPh>
    <rPh sb="11" eb="13">
      <t>ジカ</t>
    </rPh>
    <rPh sb="13" eb="15">
      <t>ショウヒ</t>
    </rPh>
    <rPh sb="15" eb="16">
      <t>ブン</t>
    </rPh>
    <phoneticPr fontId="1"/>
  </si>
  <si>
    <t>コージェネレーション設備の売電量に係る控除量</t>
    <rPh sb="10" eb="12">
      <t>セツビ</t>
    </rPh>
    <rPh sb="13" eb="15">
      <t>バイデン</t>
    </rPh>
    <rPh sb="15" eb="16">
      <t>リョウ</t>
    </rPh>
    <rPh sb="17" eb="18">
      <t>カカワ</t>
    </rPh>
    <rPh sb="19" eb="21">
      <t>コウジョ</t>
    </rPh>
    <rPh sb="21" eb="22">
      <t>リョウ</t>
    </rPh>
    <phoneticPr fontId="1"/>
  </si>
  <si>
    <t>設計一次エネルギー消費量
その他を含む合計値(再生エネ除く)</t>
    <rPh sb="2" eb="4">
      <t>イチジ</t>
    </rPh>
    <rPh sb="9" eb="12">
      <t>ショウヒリョウ</t>
    </rPh>
    <rPh sb="15" eb="16">
      <t>タ</t>
    </rPh>
    <rPh sb="17" eb="18">
      <t>フク</t>
    </rPh>
    <rPh sb="19" eb="21">
      <t>ゴウケイ</t>
    </rPh>
    <rPh sb="21" eb="22">
      <t>アタイ</t>
    </rPh>
    <rPh sb="23" eb="25">
      <t>サイセイ</t>
    </rPh>
    <rPh sb="27" eb="28">
      <t>ノゾ</t>
    </rPh>
    <phoneticPr fontId="1"/>
  </si>
  <si>
    <t>基準一次エネルギー消費量
その他を含む合計値(再生エネ除く)</t>
    <rPh sb="2" eb="4">
      <t>イチジ</t>
    </rPh>
    <rPh sb="9" eb="12">
      <t>ショウヒリョウ</t>
    </rPh>
    <rPh sb="17" eb="18">
      <t>フク</t>
    </rPh>
    <phoneticPr fontId="1"/>
  </si>
  <si>
    <t>基準一次エネルギー消費量
その他を除く合計値(再生エネ除く)</t>
    <rPh sb="2" eb="4">
      <t>イチジ</t>
    </rPh>
    <rPh sb="9" eb="12">
      <t>ショウヒリョウ</t>
    </rPh>
    <phoneticPr fontId="1"/>
  </si>
  <si>
    <t>設計一次エネルギー消費量
その他を除く合計値(再生エネ除く)</t>
    <rPh sb="2" eb="4">
      <t>イチジ</t>
    </rPh>
    <rPh sb="9" eb="12">
      <t>ショウヒリョウ</t>
    </rPh>
    <rPh sb="15" eb="16">
      <t>タ</t>
    </rPh>
    <rPh sb="17" eb="18">
      <t>ノゾ</t>
    </rPh>
    <rPh sb="19" eb="21">
      <t>ゴウケイ</t>
    </rPh>
    <rPh sb="21" eb="22">
      <t>アタイ</t>
    </rPh>
    <phoneticPr fontId="1"/>
  </si>
  <si>
    <t>コージェネレーション</t>
    <phoneticPr fontId="1"/>
  </si>
  <si>
    <t>売電量</t>
    <phoneticPr fontId="1"/>
  </si>
  <si>
    <t>発電量</t>
    <phoneticPr fontId="1"/>
  </si>
  <si>
    <t>太陽光発電</t>
    <phoneticPr fontId="1"/>
  </si>
  <si>
    <t>太陽光発電(入力不要)</t>
    <rPh sb="6" eb="8">
      <t>ニュウリョク</t>
    </rPh>
    <rPh sb="8" eb="10">
      <t>フヨウ</t>
    </rPh>
    <phoneticPr fontId="1"/>
  </si>
  <si>
    <t>BEI</t>
    <phoneticPr fontId="1"/>
  </si>
  <si>
    <t>(3)</t>
    <phoneticPr fontId="1"/>
  </si>
  <si>
    <t>(1)住宅の一次エネルギー消費量（1戸当り）</t>
    <rPh sb="3" eb="5">
      <t>ジュウタク</t>
    </rPh>
    <rPh sb="6" eb="8">
      <t>イチジ</t>
    </rPh>
    <rPh sb="13" eb="16">
      <t>ショウヒリョウ</t>
    </rPh>
    <rPh sb="18" eb="19">
      <t>コ</t>
    </rPh>
    <rPh sb="19" eb="20">
      <t>アタ</t>
    </rPh>
    <phoneticPr fontId="1"/>
  </si>
  <si>
    <t>(2)合計</t>
    <rPh sb="3" eb="5">
      <t>ゴウケイ</t>
    </rPh>
    <phoneticPr fontId="1"/>
  </si>
  <si>
    <t>(4)</t>
    <phoneticPr fontId="1"/>
  </si>
  <si>
    <t>参考値</t>
    <rPh sb="0" eb="2">
      <t>サンコウ</t>
    </rPh>
    <rPh sb="2" eb="3">
      <t>チ</t>
    </rPh>
    <phoneticPr fontId="1"/>
  </si>
  <si>
    <t>(5)</t>
    <phoneticPr fontId="1"/>
  </si>
  <si>
    <t>BELS</t>
    <phoneticPr fontId="1"/>
  </si>
  <si>
    <t>一次エネルギー消費量</t>
    <phoneticPr fontId="1"/>
  </si>
  <si>
    <t>(その他除く）</t>
    <rPh sb="3" eb="4">
      <t>タ</t>
    </rPh>
    <rPh sb="4" eb="5">
      <t>ノゾ</t>
    </rPh>
    <phoneticPr fontId="1"/>
  </si>
  <si>
    <t>％</t>
    <phoneticPr fontId="1"/>
  </si>
  <si>
    <t>設計一次エネルギー消費量[GJ]</t>
    <phoneticPr fontId="1"/>
  </si>
  <si>
    <t>基準一次エネルギー消費量[GJ]</t>
    <phoneticPr fontId="1"/>
  </si>
  <si>
    <t>省エネ基準　計算結果　合計</t>
    <rPh sb="0" eb="1">
      <t>ショウ</t>
    </rPh>
    <rPh sb="3" eb="5">
      <t>キジュン</t>
    </rPh>
    <rPh sb="6" eb="8">
      <t>ケイサン</t>
    </rPh>
    <rPh sb="8" eb="10">
      <t>ケッカ</t>
    </rPh>
    <rPh sb="11" eb="13">
      <t>ゴウケイ</t>
    </rPh>
    <phoneticPr fontId="1"/>
  </si>
  <si>
    <t>(6)</t>
    <phoneticPr fontId="1"/>
  </si>
  <si>
    <t>再生可能エネルギーを除く</t>
    <rPh sb="0" eb="2">
      <t>サイセイ</t>
    </rPh>
    <rPh sb="2" eb="4">
      <t>カノウ</t>
    </rPh>
    <rPh sb="10" eb="11">
      <t>ノゾ</t>
    </rPh>
    <phoneticPr fontId="1"/>
  </si>
  <si>
    <t>エネルギー消費削減量</t>
    <rPh sb="5" eb="7">
      <t>ショウヒ</t>
    </rPh>
    <rPh sb="7" eb="9">
      <t>サクゲン</t>
    </rPh>
    <rPh sb="9" eb="10">
      <t>リョウ</t>
    </rPh>
    <phoneticPr fontId="1"/>
  </si>
  <si>
    <t>削減率</t>
    <rPh sb="0" eb="2">
      <t>サクゲン</t>
    </rPh>
    <rPh sb="2" eb="3">
      <t>リツ</t>
    </rPh>
    <phoneticPr fontId="1"/>
  </si>
  <si>
    <t>(7)</t>
    <phoneticPr fontId="1"/>
  </si>
  <si>
    <t>再生可能エネルギーを加え</t>
    <rPh sb="0" eb="2">
      <t>サイセイ</t>
    </rPh>
    <rPh sb="2" eb="4">
      <t>カノウ</t>
    </rPh>
    <rPh sb="10" eb="11">
      <t>クワ</t>
    </rPh>
    <phoneticPr fontId="1"/>
  </si>
  <si>
    <t>その他一次エネルギー消費量</t>
    <rPh sb="2" eb="3">
      <t>タ</t>
    </rPh>
    <rPh sb="3" eb="5">
      <t>イチジ</t>
    </rPh>
    <rPh sb="10" eb="13">
      <t>ショウヒリョウ</t>
    </rPh>
    <phoneticPr fontId="1"/>
  </si>
  <si>
    <t>+</t>
    <phoneticPr fontId="1"/>
  </si>
  <si>
    <t>-</t>
    <phoneticPr fontId="1"/>
  </si>
  <si>
    <t>-(</t>
    <phoneticPr fontId="1"/>
  </si>
  <si>
    <t>)</t>
    <phoneticPr fontId="1"/>
  </si>
  <si>
    <t>=</t>
    <phoneticPr fontId="1"/>
  </si>
  <si>
    <t>(</t>
    <phoneticPr fontId="1"/>
  </si>
  <si>
    <t>×</t>
    <phoneticPr fontId="1"/>
  </si>
  <si>
    <t>３.　エネルギー削減量、エネルギー削減量の計算結果（ZEH・ゼロエネ相当の評価）</t>
    <phoneticPr fontId="1"/>
  </si>
  <si>
    <t>（太陽光発電等を除く）</t>
    <phoneticPr fontId="1"/>
  </si>
  <si>
    <t>（太陽光発電等含む）</t>
    <phoneticPr fontId="1"/>
  </si>
  <si>
    <t>『ZEH』</t>
    <phoneticPr fontId="1"/>
  </si>
  <si>
    <t>Nearly ZEH</t>
    <phoneticPr fontId="1"/>
  </si>
  <si>
    <t>ゼロエネ相当</t>
    <phoneticPr fontId="1"/>
  </si>
  <si>
    <t>『ZEH＋』</t>
    <phoneticPr fontId="1"/>
  </si>
  <si>
    <t>ZEH　Oriented</t>
    <phoneticPr fontId="1"/>
  </si>
  <si>
    <t>Nearly ZEH＋</t>
    <phoneticPr fontId="1"/>
  </si>
  <si>
    <t>※太陽光発電等の再生可能一次エネルギー量の対象は敷地内（オンサイト）に限定し、自家消費分に加え売電分も対象に含める</t>
    <phoneticPr fontId="1"/>
  </si>
  <si>
    <t>設計一次エネルギー消費量</t>
    <rPh sb="2" eb="4">
      <t>イチジ</t>
    </rPh>
    <rPh sb="9" eb="12">
      <t>ショウヒリョウ</t>
    </rPh>
    <phoneticPr fontId="1"/>
  </si>
  <si>
    <t>床面積(入力不要)</t>
    <rPh sb="0" eb="3">
      <t>ユカメンセキ</t>
    </rPh>
    <phoneticPr fontId="1"/>
  </si>
  <si>
    <t>太陽光発電等の設置</t>
    <rPh sb="0" eb="3">
      <t>タイヨウコウ</t>
    </rPh>
    <rPh sb="3" eb="5">
      <t>ハツデン</t>
    </rPh>
    <rPh sb="5" eb="6">
      <t>トウ</t>
    </rPh>
    <rPh sb="7" eb="9">
      <t>セッチ</t>
    </rPh>
    <phoneticPr fontId="1"/>
  </si>
  <si>
    <t>①「１.外皮性能」には、別途計算にて算出したUA値、ηAC値を必ず入力してください。
②「２.省エネ基準一次エネルギー消費量算定方法による計算結果」には、別途「住宅・住戸の省エネルギー性能の判定プログラム（国立研究開発法人建築研究所ホームページで公開）」にて計算した結果を転記してください。
③白抜き以外の欄は自動で計算されますので、入力は不要です。</t>
    <rPh sb="147" eb="149">
      <t>シロヌ</t>
    </rPh>
    <rPh sb="150" eb="152">
      <t>イガイ</t>
    </rPh>
    <phoneticPr fontId="1"/>
  </si>
  <si>
    <t>その他除く</t>
    <rPh sb="2" eb="3">
      <t>タ</t>
    </rPh>
    <rPh sb="3" eb="4">
      <t>ノゾ</t>
    </rPh>
    <phoneticPr fontId="1"/>
  </si>
  <si>
    <t>省エネ基準</t>
    <rPh sb="0" eb="1">
      <t>ショウ</t>
    </rPh>
    <rPh sb="3" eb="5">
      <t>キジュン</t>
    </rPh>
    <phoneticPr fontId="1"/>
  </si>
  <si>
    <t>MJ/(年・㎡)</t>
    <phoneticPr fontId="1"/>
  </si>
  <si>
    <t>　←　「-」で入力</t>
    <rPh sb="7" eb="9">
      <t>ニュウリョク</t>
    </rPh>
    <phoneticPr fontId="1"/>
  </si>
  <si>
    <t>　←　「-」で入力</t>
    <phoneticPr fontId="1"/>
  </si>
  <si>
    <t>ver5.06</t>
    <phoneticPr fontId="1"/>
  </si>
  <si>
    <t>■2020年 ZEHの判断基準（参考）</t>
    <rPh sb="5" eb="6">
      <t>ネン</t>
    </rPh>
    <phoneticPr fontId="1"/>
  </si>
  <si>
    <t>■2020年 外皮基準（UA値の基準値）[参考]</t>
    <rPh sb="5" eb="6">
      <t>ネン</t>
    </rPh>
    <phoneticPr fontId="1"/>
  </si>
  <si>
    <t>・『ZEH』定義より、1～８地域の平成28年省エネルギー基準（ηAC値、気密性・防露基準の確保等の留意事項）を満たすこと。(参考）
・省エネ基準に適合していること。（ηＡc値、ＵＡ値に適合）
・「ZEH Oriented」は、再生エネ未導入可能。但し、都市部狭小地（基準あり）及び多雪区域（垂直積雪量100cm以上）に建設された住宅に限る。
・「ZEH Oriented」を除き、再生可能エネルギーを導入するものとする。（容量不問、全量売電を除く）。考慮する再生可能エネルギー量の対象は、敷地内（オンサイト）の発電設備からのものに限る。
・Nearly ZEH（Nearly ZEH+）は、寒冷地（地域区分1又は2）、低日射地域（日射区分A1又はA2）又は多雪区域（垂直積雪量100cm以上）の場合に限る。
・この表では、ＺＥＨ判断基準（定量的な定義）の内容のうち、一部要件を省略して記載しています。BELS評価においては、この表に記載している事項のみを評価することとする。
・「『ＺＥＨ+』は、『ZEH＋実証事業』のことで、将来の更なる普及に向けて供給を促進すべきＺＥＨ事業である。この表では『ZEH＋実証事業』の選択要件の一部である、強化外皮基準(UA値）の評価を表示しています。
・BELSでは、「ゼロエネ相当・ZEH・Nearly ZEH・ZEHOriented」の表示においても、外皮省エネ基準であるUA値及びηAC値に適合しなければ表示する事はできません。又、「ＺＥＨ+」及び「Nearly ZEH＋」では、BELSによる性能表示の取得が必要である為、ηAC値にも適合しなければなりません。</t>
    <rPh sb="6" eb="8">
      <t>テイギ</t>
    </rPh>
    <rPh sb="14" eb="16">
      <t>チイキ</t>
    </rPh>
    <rPh sb="17" eb="19">
      <t>ヘイセイ</t>
    </rPh>
    <rPh sb="21" eb="22">
      <t>ネン</t>
    </rPh>
    <rPh sb="22" eb="23">
      <t>ショウ</t>
    </rPh>
    <rPh sb="28" eb="30">
      <t>キジュン</t>
    </rPh>
    <rPh sb="34" eb="35">
      <t>アタイ</t>
    </rPh>
    <rPh sb="36" eb="38">
      <t>キミツ</t>
    </rPh>
    <rPh sb="38" eb="39">
      <t>セイ</t>
    </rPh>
    <rPh sb="40" eb="41">
      <t>ボウ</t>
    </rPh>
    <rPh sb="41" eb="42">
      <t>ツユ</t>
    </rPh>
    <rPh sb="42" eb="44">
      <t>キジュン</t>
    </rPh>
    <rPh sb="45" eb="47">
      <t>カクホ</t>
    </rPh>
    <rPh sb="47" eb="48">
      <t>トウ</t>
    </rPh>
    <rPh sb="49" eb="51">
      <t>リュウイ</t>
    </rPh>
    <rPh sb="51" eb="53">
      <t>ジコウ</t>
    </rPh>
    <rPh sb="55" eb="56">
      <t>ミ</t>
    </rPh>
    <rPh sb="62" eb="64">
      <t>サンコウ</t>
    </rPh>
    <rPh sb="113" eb="114">
      <t>サイ</t>
    </rPh>
    <rPh sb="114" eb="115">
      <t>セイ</t>
    </rPh>
    <rPh sb="117" eb="120">
      <t>ミドウニュウ</t>
    </rPh>
    <rPh sb="120" eb="122">
      <t>カノウ</t>
    </rPh>
    <rPh sb="123" eb="124">
      <t>タダ</t>
    </rPh>
    <rPh sb="126" eb="128">
      <t>トシ</t>
    </rPh>
    <rPh sb="128" eb="129">
      <t>ブ</t>
    </rPh>
    <rPh sb="129" eb="130">
      <t>セマ</t>
    </rPh>
    <rPh sb="130" eb="131">
      <t>ショウ</t>
    </rPh>
    <rPh sb="131" eb="132">
      <t>チ</t>
    </rPh>
    <rPh sb="133" eb="135">
      <t>キジュン</t>
    </rPh>
    <rPh sb="138" eb="139">
      <t>オヨ</t>
    </rPh>
    <rPh sb="140" eb="142">
      <t>タセツ</t>
    </rPh>
    <rPh sb="142" eb="144">
      <t>クイキ</t>
    </rPh>
    <rPh sb="159" eb="161">
      <t>ケンセツ</t>
    </rPh>
    <rPh sb="164" eb="166">
      <t>ジュウタク</t>
    </rPh>
    <rPh sb="167" eb="168">
      <t>カギ</t>
    </rPh>
    <rPh sb="187" eb="188">
      <t>ノゾ</t>
    </rPh>
    <rPh sb="190" eb="192">
      <t>サイセイ</t>
    </rPh>
    <rPh sb="192" eb="194">
      <t>カノウ</t>
    </rPh>
    <rPh sb="200" eb="202">
      <t>ドウニュウ</t>
    </rPh>
    <rPh sb="211" eb="213">
      <t>ヨウリョウ</t>
    </rPh>
    <rPh sb="213" eb="215">
      <t>フモン</t>
    </rPh>
    <rPh sb="216" eb="218">
      <t>ゼンリョウ</t>
    </rPh>
    <rPh sb="218" eb="220">
      <t>バイデン</t>
    </rPh>
    <rPh sb="221" eb="222">
      <t>ノゾ</t>
    </rPh>
    <rPh sb="225" eb="227">
      <t>コウリョ</t>
    </rPh>
    <rPh sb="229" eb="231">
      <t>サイセイ</t>
    </rPh>
    <rPh sb="231" eb="233">
      <t>カノウ</t>
    </rPh>
    <rPh sb="238" eb="239">
      <t>リョウ</t>
    </rPh>
    <rPh sb="240" eb="242">
      <t>タイショウ</t>
    </rPh>
    <rPh sb="244" eb="245">
      <t>シキ</t>
    </rPh>
    <rPh sb="245" eb="246">
      <t>チ</t>
    </rPh>
    <rPh sb="246" eb="247">
      <t>ナイ</t>
    </rPh>
    <rPh sb="255" eb="257">
      <t>ハツデン</t>
    </rPh>
    <rPh sb="257" eb="259">
      <t>セツビ</t>
    </rPh>
    <rPh sb="265" eb="266">
      <t>カギ</t>
    </rPh>
    <rPh sb="295" eb="298">
      <t>カンレイチ</t>
    </rPh>
    <rPh sb="299" eb="301">
      <t>チイキ</t>
    </rPh>
    <rPh sb="301" eb="303">
      <t>クブン</t>
    </rPh>
    <rPh sb="304" eb="305">
      <t>マタ</t>
    </rPh>
    <rPh sb="309" eb="310">
      <t>テイ</t>
    </rPh>
    <rPh sb="310" eb="312">
      <t>ニッシャ</t>
    </rPh>
    <rPh sb="312" eb="314">
      <t>チイキ</t>
    </rPh>
    <rPh sb="315" eb="317">
      <t>ニッシャ</t>
    </rPh>
    <rPh sb="317" eb="319">
      <t>クブン</t>
    </rPh>
    <rPh sb="321" eb="322">
      <t>マタ</t>
    </rPh>
    <rPh sb="326" eb="327">
      <t>マタ</t>
    </rPh>
    <rPh sb="328" eb="329">
      <t>タ</t>
    </rPh>
    <rPh sb="329" eb="330">
      <t>セツ</t>
    </rPh>
    <rPh sb="330" eb="332">
      <t>クイキ</t>
    </rPh>
    <rPh sb="333" eb="335">
      <t>スイチョク</t>
    </rPh>
    <rPh sb="335" eb="337">
      <t>セキセツ</t>
    </rPh>
    <rPh sb="337" eb="338">
      <t>リョウ</t>
    </rPh>
    <rPh sb="343" eb="345">
      <t>イジョウ</t>
    </rPh>
    <rPh sb="347" eb="349">
      <t>バアイ</t>
    </rPh>
    <rPh sb="350" eb="351">
      <t>カギ</t>
    </rPh>
    <rPh sb="357" eb="358">
      <t>ヒョウ</t>
    </rPh>
    <rPh sb="364" eb="366">
      <t>ハンダン</t>
    </rPh>
    <rPh sb="366" eb="368">
      <t>キジュン</t>
    </rPh>
    <rPh sb="369" eb="372">
      <t>テイリョウテキ</t>
    </rPh>
    <rPh sb="373" eb="375">
      <t>テイギ</t>
    </rPh>
    <rPh sb="377" eb="379">
      <t>ナイヨウ</t>
    </rPh>
    <rPh sb="383" eb="385">
      <t>イチブ</t>
    </rPh>
    <rPh sb="385" eb="387">
      <t>ヨウケン</t>
    </rPh>
    <rPh sb="388" eb="390">
      <t>ショウリャク</t>
    </rPh>
    <rPh sb="392" eb="394">
      <t>キサイ</t>
    </rPh>
    <rPh sb="404" eb="406">
      <t>ヒョウカ</t>
    </rPh>
    <rPh sb="414" eb="415">
      <t>ヒョウ</t>
    </rPh>
    <rPh sb="416" eb="418">
      <t>キサイ</t>
    </rPh>
    <rPh sb="422" eb="424">
      <t>ジコウ</t>
    </rPh>
    <rPh sb="427" eb="429">
      <t>ヒョウカ</t>
    </rPh>
    <rPh sb="453" eb="455">
      <t>ジッショウ</t>
    </rPh>
    <rPh sb="455" eb="457">
      <t>ジギョウ</t>
    </rPh>
    <rPh sb="463" eb="465">
      <t>ショウライ</t>
    </rPh>
    <rPh sb="466" eb="467">
      <t>サラ</t>
    </rPh>
    <rPh sb="469" eb="471">
      <t>フキュウ</t>
    </rPh>
    <rPh sb="472" eb="473">
      <t>ム</t>
    </rPh>
    <rPh sb="475" eb="477">
      <t>キョウキュウ</t>
    </rPh>
    <rPh sb="478" eb="480">
      <t>ソクシン</t>
    </rPh>
    <rPh sb="486" eb="488">
      <t>ジギョウ</t>
    </rPh>
    <rPh sb="494" eb="495">
      <t>ヒョウ</t>
    </rPh>
    <rPh sb="508" eb="510">
      <t>センタク</t>
    </rPh>
    <rPh sb="510" eb="512">
      <t>ヨウケン</t>
    </rPh>
    <rPh sb="513" eb="515">
      <t>イチブ</t>
    </rPh>
    <rPh sb="519" eb="521">
      <t>キョウカ</t>
    </rPh>
    <rPh sb="521" eb="523">
      <t>ガイヒ</t>
    </rPh>
    <rPh sb="523" eb="525">
      <t>キジュン</t>
    </rPh>
    <rPh sb="528" eb="529">
      <t>アタイ</t>
    </rPh>
    <rPh sb="531" eb="533">
      <t>ヒョウカ</t>
    </rPh>
    <rPh sb="534" eb="536">
      <t>ヒョウジ</t>
    </rPh>
    <rPh sb="634" eb="635">
      <t>マタ</t>
    </rPh>
    <rPh sb="642" eb="643">
      <t>オヨ</t>
    </rPh>
    <rPh sb="667" eb="669">
      <t>セイノウ</t>
    </rPh>
    <rPh sb="669" eb="671">
      <t>ヒョウジ</t>
    </rPh>
    <rPh sb="672" eb="674">
      <t>シュトク</t>
    </rPh>
    <rPh sb="675" eb="677">
      <t>ヒツヨウ</t>
    </rPh>
    <rPh sb="680" eb="681">
      <t>タメ</t>
    </rPh>
    <rPh sb="688" eb="690">
      <t>テキゴウ</t>
    </rPh>
    <phoneticPr fontId="1"/>
  </si>
  <si>
    <t>暫定基準は4地域及び5地域で2020年まで可能</t>
    <rPh sb="21" eb="23">
      <t>カノウ</t>
    </rPh>
    <phoneticPr fontId="1"/>
  </si>
  <si>
    <r>
      <t>2020年度版 【戸建】ZEH・ゼロエネ相当計算書</t>
    </r>
    <r>
      <rPr>
        <b/>
        <sz val="10"/>
        <color theme="1"/>
        <rFont val="ＭＳ Ｐゴシック"/>
        <family val="3"/>
        <charset val="128"/>
        <scheme val="minor"/>
      </rPr>
      <t>（2020年4月以降の一次エネ計算書による）</t>
    </r>
    <rPh sb="4" eb="6">
      <t>ネンド</t>
    </rPh>
    <rPh sb="6" eb="7">
      <t>バン</t>
    </rPh>
    <rPh sb="9" eb="11">
      <t>コダテ</t>
    </rPh>
    <rPh sb="20" eb="22">
      <t>ソウトウ</t>
    </rPh>
    <rPh sb="22" eb="25">
      <t>ケイサンショ</t>
    </rPh>
    <rPh sb="36" eb="38">
      <t>イチジ</t>
    </rPh>
    <rPh sb="40" eb="43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</si>
</sst>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0.00_ "/>
    <numFmt numFmtId="179" formatCode="#,##0.0_ "/>
    <numFmt numFmtId="180" formatCode="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2" fillId="5" borderId="0" xfId="0" applyFont="1" applyFill="1">
      <alignment vertical="center"/>
    </xf>
    <xf numFmtId="0" fontId="0" fillId="5" borderId="0" xfId="0" applyFill="1">
      <alignment vertical="center"/>
    </xf>
    <xf numFmtId="0" fontId="0" fillId="0" borderId="1" xfId="0" applyBorder="1">
      <alignment vertical="center"/>
    </xf>
    <xf numFmtId="0" fontId="0" fillId="0" borderId="56" xfId="0" applyBorder="1">
      <alignment vertical="center"/>
    </xf>
    <xf numFmtId="0" fontId="0" fillId="0" borderId="6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4" borderId="1" xfId="0" applyFont="1" applyFill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0" fontId="0" fillId="9" borderId="1" xfId="0" applyFill="1" applyBorder="1">
      <alignment vertical="center"/>
    </xf>
    <xf numFmtId="0" fontId="0" fillId="9" borderId="1" xfId="0" applyFill="1" applyBorder="1" applyAlignment="1">
      <alignment horizontal="center" vertical="center"/>
    </xf>
    <xf numFmtId="0" fontId="0" fillId="8" borderId="67" xfId="0" applyFill="1" applyBorder="1">
      <alignment vertical="center"/>
    </xf>
    <xf numFmtId="0" fontId="0" fillId="8" borderId="7" xfId="0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10" borderId="1" xfId="0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0" fontId="0" fillId="5" borderId="8" xfId="0" applyFill="1" applyBorder="1">
      <alignment vertical="center"/>
    </xf>
    <xf numFmtId="0" fontId="0" fillId="5" borderId="9" xfId="0" applyFill="1" applyBorder="1">
      <alignment vertical="center"/>
    </xf>
    <xf numFmtId="0" fontId="3" fillId="0" borderId="83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>
      <alignment vertical="center"/>
    </xf>
    <xf numFmtId="0" fontId="15" fillId="3" borderId="0" xfId="0" applyFont="1" applyFill="1" applyAlignment="1">
      <alignment vertical="center"/>
    </xf>
    <xf numFmtId="0" fontId="2" fillId="5" borderId="0" xfId="0" applyFont="1" applyFill="1" applyProtection="1">
      <alignment vertical="center"/>
      <protection hidden="1"/>
    </xf>
    <xf numFmtId="0" fontId="0" fillId="5" borderId="0" xfId="0" applyFill="1" applyProtection="1">
      <alignment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2" fillId="5" borderId="0" xfId="0" applyFont="1" applyFill="1" applyProtection="1">
      <alignment vertical="center"/>
    </xf>
    <xf numFmtId="0" fontId="0" fillId="5" borderId="0" xfId="0" applyFill="1" applyProtection="1">
      <alignment vertical="center"/>
    </xf>
    <xf numFmtId="0" fontId="2" fillId="2" borderId="0" xfId="0" applyFont="1" applyFill="1" applyProtection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44" xfId="0" applyFont="1" applyFill="1" applyBorder="1" applyAlignment="1">
      <alignment vertical="center"/>
    </xf>
    <xf numFmtId="0" fontId="4" fillId="5" borderId="45" xfId="0" applyFont="1" applyFill="1" applyBorder="1" applyAlignment="1">
      <alignment vertical="center"/>
    </xf>
    <xf numFmtId="0" fontId="2" fillId="5" borderId="0" xfId="0" applyFont="1" applyFill="1" applyProtection="1">
      <alignment vertical="center"/>
      <protection locked="0"/>
    </xf>
    <xf numFmtId="0" fontId="0" fillId="5" borderId="0" xfId="0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11" fillId="5" borderId="0" xfId="0" applyFont="1" applyFill="1" applyAlignment="1">
      <alignment horizontal="right" vertical="center"/>
    </xf>
    <xf numFmtId="0" fontId="0" fillId="5" borderId="10" xfId="0" applyFill="1" applyBorder="1" applyProtection="1">
      <alignment vertical="center"/>
      <protection hidden="1"/>
    </xf>
    <xf numFmtId="0" fontId="0" fillId="5" borderId="11" xfId="0" applyFill="1" applyBorder="1" applyProtection="1">
      <alignment vertical="center"/>
      <protection hidden="1"/>
    </xf>
    <xf numFmtId="0" fontId="14" fillId="5" borderId="11" xfId="0" applyFont="1" applyFill="1" applyBorder="1" applyProtection="1">
      <alignment vertical="center"/>
      <protection hidden="1"/>
    </xf>
    <xf numFmtId="0" fontId="0" fillId="5" borderId="11" xfId="0" applyFill="1" applyBorder="1" applyProtection="1">
      <alignment vertical="center"/>
    </xf>
    <xf numFmtId="0" fontId="0" fillId="5" borderId="11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7" xfId="0" applyFill="1" applyBorder="1" applyProtection="1">
      <alignment vertical="center"/>
      <protection hidden="1"/>
    </xf>
    <xf numFmtId="0" fontId="0" fillId="5" borderId="8" xfId="0" applyFill="1" applyBorder="1" applyProtection="1">
      <alignment vertical="center"/>
      <protection hidden="1"/>
    </xf>
    <xf numFmtId="0" fontId="14" fillId="5" borderId="8" xfId="0" applyFont="1" applyFill="1" applyBorder="1" applyProtection="1">
      <alignment vertical="center"/>
      <protection hidden="1"/>
    </xf>
    <xf numFmtId="0" fontId="0" fillId="5" borderId="8" xfId="0" applyFill="1" applyBorder="1" applyProtection="1">
      <alignment vertical="center"/>
    </xf>
    <xf numFmtId="0" fontId="3" fillId="6" borderId="41" xfId="0" applyFont="1" applyFill="1" applyBorder="1" applyAlignment="1">
      <alignment vertical="center" shrinkToFit="1"/>
    </xf>
    <xf numFmtId="0" fontId="3" fillId="6" borderId="42" xfId="0" applyFont="1" applyFill="1" applyBorder="1" applyAlignment="1">
      <alignment vertical="center" shrinkToFit="1"/>
    </xf>
    <xf numFmtId="0" fontId="8" fillId="5" borderId="0" xfId="0" applyFont="1" applyFill="1" applyBorder="1" applyAlignment="1">
      <alignment vertical="center"/>
    </xf>
    <xf numFmtId="176" fontId="9" fillId="5" borderId="0" xfId="0" applyNumberFormat="1" applyFont="1" applyFill="1" applyBorder="1" applyAlignment="1" applyProtection="1">
      <alignment vertical="center"/>
    </xf>
    <xf numFmtId="0" fontId="8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 shrinkToFit="1"/>
    </xf>
    <xf numFmtId="0" fontId="0" fillId="5" borderId="0" xfId="0" applyFont="1" applyFill="1" applyBorder="1" applyAlignment="1">
      <alignment horizontal="center" vertical="center"/>
    </xf>
    <xf numFmtId="49" fontId="9" fillId="5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 shrinkToFit="1"/>
    </xf>
    <xf numFmtId="177" fontId="6" fillId="5" borderId="0" xfId="0" applyNumberFormat="1" applyFont="1" applyFill="1" applyBorder="1" applyAlignment="1">
      <alignment vertical="center"/>
    </xf>
    <xf numFmtId="179" fontId="6" fillId="5" borderId="0" xfId="0" applyNumberFormat="1" applyFont="1" applyFill="1" applyBorder="1" applyAlignment="1" applyProtection="1">
      <alignment vertical="center"/>
    </xf>
    <xf numFmtId="0" fontId="9" fillId="5" borderId="37" xfId="0" applyFont="1" applyFill="1" applyBorder="1" applyAlignment="1">
      <alignment vertical="center" shrinkToFit="1"/>
    </xf>
    <xf numFmtId="0" fontId="9" fillId="5" borderId="91" xfId="0" applyFont="1" applyFill="1" applyBorder="1" applyAlignment="1">
      <alignment vertical="center" shrinkToFit="1"/>
    </xf>
    <xf numFmtId="180" fontId="6" fillId="5" borderId="0" xfId="0" applyNumberFormat="1" applyFont="1" applyFill="1" applyBorder="1" applyAlignment="1">
      <alignment vertical="center"/>
    </xf>
    <xf numFmtId="49" fontId="0" fillId="5" borderId="0" xfId="0" applyNumberFormat="1" applyFill="1">
      <alignment vertical="center"/>
    </xf>
    <xf numFmtId="0" fontId="0" fillId="5" borderId="37" xfId="0" applyFill="1" applyBorder="1">
      <alignment vertical="center"/>
    </xf>
    <xf numFmtId="0" fontId="14" fillId="5" borderId="0" xfId="0" applyFont="1" applyFill="1" applyBorder="1" applyAlignment="1">
      <alignment vertical="center" shrinkToFit="1"/>
    </xf>
    <xf numFmtId="0" fontId="4" fillId="5" borderId="7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0" fontId="4" fillId="5" borderId="9" xfId="0" applyFont="1" applyFill="1" applyBorder="1" applyAlignment="1">
      <alignment vertical="center"/>
    </xf>
    <xf numFmtId="49" fontId="4" fillId="5" borderId="36" xfId="0" applyNumberFormat="1" applyFont="1" applyFill="1" applyBorder="1" applyAlignment="1">
      <alignment vertical="center"/>
    </xf>
    <xf numFmtId="0" fontId="4" fillId="5" borderId="37" xfId="0" applyFont="1" applyFill="1" applyBorder="1" applyAlignment="1">
      <alignment vertical="center"/>
    </xf>
    <xf numFmtId="0" fontId="4" fillId="5" borderId="37" xfId="0" applyFont="1" applyFill="1" applyBorder="1" applyAlignment="1">
      <alignment vertical="center" shrinkToFit="1"/>
    </xf>
    <xf numFmtId="49" fontId="4" fillId="5" borderId="10" xfId="0" applyNumberFormat="1" applyFont="1" applyFill="1" applyBorder="1" applyAlignment="1">
      <alignment vertical="top"/>
    </xf>
    <xf numFmtId="49" fontId="4" fillId="5" borderId="92" xfId="0" applyNumberFormat="1" applyFont="1" applyFill="1" applyBorder="1" applyAlignment="1">
      <alignment vertical="center"/>
    </xf>
    <xf numFmtId="0" fontId="4" fillId="5" borderId="48" xfId="0" applyFont="1" applyFill="1" applyBorder="1" applyAlignment="1">
      <alignment horizontal="center" vertical="center" shrinkToFit="1"/>
    </xf>
    <xf numFmtId="0" fontId="4" fillId="5" borderId="74" xfId="0" applyFont="1" applyFill="1" applyBorder="1" applyAlignment="1">
      <alignment horizontal="center" vertical="center" shrinkToFit="1"/>
    </xf>
    <xf numFmtId="0" fontId="4" fillId="5" borderId="25" xfId="0" applyFont="1" applyFill="1" applyBorder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49" fontId="4" fillId="5" borderId="25" xfId="0" applyNumberFormat="1" applyFont="1" applyFill="1" applyBorder="1" applyAlignment="1">
      <alignment vertical="center"/>
    </xf>
    <xf numFmtId="0" fontId="4" fillId="5" borderId="0" xfId="0" applyFont="1" applyFill="1" applyBorder="1">
      <alignment vertical="center"/>
    </xf>
    <xf numFmtId="0" fontId="4" fillId="5" borderId="25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46" xfId="0" applyFont="1" applyFill="1" applyBorder="1" applyAlignment="1">
      <alignment vertical="center"/>
    </xf>
    <xf numFmtId="0" fontId="3" fillId="5" borderId="48" xfId="0" applyFont="1" applyFill="1" applyBorder="1" applyAlignment="1">
      <alignment vertical="center"/>
    </xf>
    <xf numFmtId="0" fontId="4" fillId="5" borderId="48" xfId="0" applyFont="1" applyFill="1" applyBorder="1" applyAlignment="1">
      <alignment vertical="center"/>
    </xf>
    <xf numFmtId="0" fontId="4" fillId="12" borderId="55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/>
    </xf>
    <xf numFmtId="0" fontId="4" fillId="12" borderId="3" xfId="0" applyFont="1" applyFill="1" applyBorder="1" applyAlignment="1">
      <alignment vertical="center"/>
    </xf>
    <xf numFmtId="0" fontId="4" fillId="12" borderId="32" xfId="0" applyFont="1" applyFill="1" applyBorder="1" applyAlignment="1">
      <alignment vertical="center"/>
    </xf>
    <xf numFmtId="176" fontId="4" fillId="5" borderId="0" xfId="0" applyNumberFormat="1" applyFont="1" applyFill="1" applyBorder="1" applyAlignment="1" applyProtection="1">
      <alignment vertical="center"/>
    </xf>
    <xf numFmtId="0" fontId="4" fillId="5" borderId="29" xfId="0" applyFont="1" applyFill="1" applyBorder="1" applyAlignment="1">
      <alignment vertical="center"/>
    </xf>
    <xf numFmtId="0" fontId="4" fillId="12" borderId="55" xfId="0" applyFont="1" applyFill="1" applyBorder="1">
      <alignment vertical="center"/>
    </xf>
    <xf numFmtId="0" fontId="4" fillId="12" borderId="4" xfId="0" applyFont="1" applyFill="1" applyBorder="1">
      <alignment vertical="center"/>
    </xf>
    <xf numFmtId="0" fontId="4" fillId="12" borderId="45" xfId="0" applyFont="1" applyFill="1" applyBorder="1" applyAlignment="1">
      <alignment vertical="center"/>
    </xf>
    <xf numFmtId="0" fontId="4" fillId="12" borderId="46" xfId="0" applyFont="1" applyFill="1" applyBorder="1" applyAlignment="1">
      <alignment vertical="center"/>
    </xf>
    <xf numFmtId="176" fontId="4" fillId="5" borderId="45" xfId="0" applyNumberFormat="1" applyFont="1" applyFill="1" applyBorder="1" applyAlignment="1" applyProtection="1">
      <alignment vertical="center"/>
    </xf>
    <xf numFmtId="0" fontId="4" fillId="5" borderId="95" xfId="0" applyFont="1" applyFill="1" applyBorder="1" applyAlignment="1">
      <alignment vertical="center"/>
    </xf>
    <xf numFmtId="0" fontId="4" fillId="14" borderId="3" xfId="0" applyFont="1" applyFill="1" applyBorder="1" applyAlignment="1">
      <alignment vertical="center"/>
    </xf>
    <xf numFmtId="0" fontId="4" fillId="14" borderId="32" xfId="0" applyFont="1" applyFill="1" applyBorder="1" applyAlignment="1">
      <alignment vertical="center"/>
    </xf>
    <xf numFmtId="0" fontId="4" fillId="14" borderId="45" xfId="0" applyFont="1" applyFill="1" applyBorder="1" applyAlignment="1">
      <alignment vertical="center"/>
    </xf>
    <xf numFmtId="0" fontId="4" fillId="13" borderId="3" xfId="0" applyFont="1" applyFill="1" applyBorder="1" applyAlignment="1">
      <alignment vertical="center"/>
    </xf>
    <xf numFmtId="0" fontId="4" fillId="13" borderId="32" xfId="0" applyFont="1" applyFill="1" applyBorder="1" applyAlignment="1">
      <alignment vertical="center"/>
    </xf>
    <xf numFmtId="0" fontId="4" fillId="13" borderId="45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90" xfId="0" applyFont="1" applyFill="1" applyBorder="1" applyAlignment="1">
      <alignment vertical="center"/>
    </xf>
    <xf numFmtId="0" fontId="4" fillId="5" borderId="112" xfId="0" applyFont="1" applyFill="1" applyBorder="1" applyAlignment="1">
      <alignment vertical="center"/>
    </xf>
    <xf numFmtId="0" fontId="4" fillId="5" borderId="116" xfId="0" applyFont="1" applyFill="1" applyBorder="1" applyAlignment="1">
      <alignment vertical="center"/>
    </xf>
    <xf numFmtId="0" fontId="4" fillId="5" borderId="3" xfId="0" applyFont="1" applyFill="1" applyBorder="1">
      <alignment vertical="center"/>
    </xf>
    <xf numFmtId="0" fontId="4" fillId="5" borderId="4" xfId="0" applyFont="1" applyFill="1" applyBorder="1">
      <alignment vertical="center"/>
    </xf>
    <xf numFmtId="0" fontId="4" fillId="5" borderId="6" xfId="0" applyFont="1" applyFill="1" applyBorder="1">
      <alignment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76" fontId="4" fillId="5" borderId="8" xfId="0" applyNumberFormat="1" applyFont="1" applyFill="1" applyBorder="1" applyAlignment="1" applyProtection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0" fillId="5" borderId="37" xfId="0" applyFill="1" applyBorder="1" applyAlignment="1">
      <alignment vertical="center"/>
    </xf>
    <xf numFmtId="0" fontId="0" fillId="5" borderId="39" xfId="0" applyFill="1" applyBorder="1">
      <alignment vertical="center"/>
    </xf>
    <xf numFmtId="0" fontId="3" fillId="5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5" borderId="0" xfId="0" applyFont="1" applyFill="1" applyBorder="1" applyAlignment="1">
      <alignment horizontal="center" vertical="center" shrinkToFit="1"/>
    </xf>
    <xf numFmtId="0" fontId="4" fillId="10" borderId="37" xfId="0" applyFont="1" applyFill="1" applyBorder="1" applyAlignment="1">
      <alignment vertical="center"/>
    </xf>
    <xf numFmtId="0" fontId="4" fillId="10" borderId="37" xfId="0" applyFont="1" applyFill="1" applyBorder="1" applyAlignment="1">
      <alignment horizontal="center" vertical="center" shrinkToFit="1"/>
    </xf>
    <xf numFmtId="0" fontId="3" fillId="10" borderId="36" xfId="0" applyFont="1" applyFill="1" applyBorder="1" applyAlignment="1">
      <alignment vertical="center"/>
    </xf>
    <xf numFmtId="180" fontId="3" fillId="5" borderId="0" xfId="0" applyNumberFormat="1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/>
    </xf>
    <xf numFmtId="180" fontId="3" fillId="10" borderId="37" xfId="0" applyNumberFormat="1" applyFont="1" applyFill="1" applyBorder="1" applyAlignment="1">
      <alignment vertical="center"/>
    </xf>
    <xf numFmtId="0" fontId="4" fillId="10" borderId="37" xfId="0" applyFont="1" applyFill="1" applyBorder="1">
      <alignment vertical="center"/>
    </xf>
    <xf numFmtId="0" fontId="3" fillId="10" borderId="37" xfId="0" applyNumberFormat="1" applyFont="1" applyFill="1" applyBorder="1" applyAlignment="1">
      <alignment vertical="center"/>
    </xf>
    <xf numFmtId="176" fontId="4" fillId="10" borderId="37" xfId="0" applyNumberFormat="1" applyFont="1" applyFill="1" applyBorder="1" applyAlignment="1" applyProtection="1">
      <alignment vertical="center"/>
    </xf>
    <xf numFmtId="0" fontId="0" fillId="5" borderId="2" xfId="0" applyFill="1" applyBorder="1">
      <alignment vertical="center"/>
    </xf>
    <xf numFmtId="0" fontId="0" fillId="5" borderId="3" xfId="0" applyFill="1" applyBorder="1">
      <alignment vertical="center"/>
    </xf>
    <xf numFmtId="0" fontId="0" fillId="5" borderId="4" xfId="0" applyFill="1" applyBorder="1">
      <alignment vertical="center"/>
    </xf>
    <xf numFmtId="0" fontId="4" fillId="5" borderId="3" xfId="0" applyFont="1" applyFill="1" applyBorder="1" applyProtection="1">
      <alignment vertical="center"/>
    </xf>
    <xf numFmtId="0" fontId="19" fillId="5" borderId="3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5" borderId="0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4" fillId="5" borderId="45" xfId="0" applyFont="1" applyFill="1" applyBorder="1" applyAlignment="1">
      <alignment vertical="top" wrapText="1"/>
    </xf>
    <xf numFmtId="0" fontId="4" fillId="5" borderId="46" xfId="0" applyFont="1" applyFill="1" applyBorder="1" applyAlignment="1">
      <alignment vertical="top" wrapText="1"/>
    </xf>
    <xf numFmtId="176" fontId="0" fillId="5" borderId="2" xfId="0" applyNumberForma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0" fontId="4" fillId="5" borderId="53" xfId="0" applyFont="1" applyFill="1" applyBorder="1" applyAlignment="1">
      <alignment horizontal="center" vertical="center" shrinkToFit="1"/>
    </xf>
    <xf numFmtId="180" fontId="3" fillId="13" borderId="47" xfId="0" applyNumberFormat="1" applyFont="1" applyFill="1" applyBorder="1" applyAlignment="1">
      <alignment vertical="center"/>
    </xf>
    <xf numFmtId="180" fontId="3" fillId="13" borderId="45" xfId="0" applyNumberFormat="1" applyFont="1" applyFill="1" applyBorder="1" applyAlignment="1">
      <alignment vertical="center"/>
    </xf>
    <xf numFmtId="0" fontId="4" fillId="13" borderId="97" xfId="0" applyFont="1" applyFill="1" applyBorder="1" applyAlignment="1">
      <alignment horizontal="center" vertical="center"/>
    </xf>
    <xf numFmtId="0" fontId="4" fillId="13" borderId="53" xfId="0" applyFont="1" applyFill="1" applyBorder="1" applyAlignment="1">
      <alignment horizontal="center" vertical="center"/>
    </xf>
    <xf numFmtId="177" fontId="4" fillId="5" borderId="111" xfId="0" applyNumberFormat="1" applyFont="1" applyFill="1" applyBorder="1" applyAlignment="1">
      <alignment horizontal="center" vertical="center" shrinkToFit="1"/>
    </xf>
    <xf numFmtId="177" fontId="4" fillId="5" borderId="41" xfId="0" applyNumberFormat="1" applyFont="1" applyFill="1" applyBorder="1" applyAlignment="1">
      <alignment horizontal="center" vertical="center" shrinkToFit="1"/>
    </xf>
    <xf numFmtId="177" fontId="4" fillId="5" borderId="42" xfId="0" applyNumberFormat="1" applyFont="1" applyFill="1" applyBorder="1" applyAlignment="1">
      <alignment horizontal="center" vertical="center" shrinkToFit="1"/>
    </xf>
    <xf numFmtId="179" fontId="4" fillId="5" borderId="73" xfId="0" applyNumberFormat="1" applyFont="1" applyFill="1" applyBorder="1" applyAlignment="1" applyProtection="1">
      <alignment horizontal="center" vertical="center" shrinkToFit="1"/>
    </xf>
    <xf numFmtId="179" fontId="4" fillId="5" borderId="48" xfId="0" applyNumberFormat="1" applyFont="1" applyFill="1" applyBorder="1" applyAlignment="1" applyProtection="1">
      <alignment horizontal="center" vertical="center" shrinkToFit="1"/>
    </xf>
    <xf numFmtId="179" fontId="4" fillId="5" borderId="75" xfId="0" applyNumberFormat="1" applyFont="1" applyFill="1" applyBorder="1" applyAlignment="1" applyProtection="1">
      <alignment horizontal="center" vertical="center" shrinkToFit="1"/>
    </xf>
    <xf numFmtId="0" fontId="4" fillId="5" borderId="0" xfId="0" applyFont="1" applyFill="1" applyBorder="1" applyAlignment="1">
      <alignment vertical="center" shrinkToFit="1"/>
    </xf>
    <xf numFmtId="0" fontId="4" fillId="5" borderId="6" xfId="0" applyFont="1" applyFill="1" applyBorder="1" applyAlignment="1">
      <alignment vertical="center" shrinkToFit="1"/>
    </xf>
    <xf numFmtId="177" fontId="3" fillId="13" borderId="2" xfId="0" applyNumberFormat="1" applyFont="1" applyFill="1" applyBorder="1" applyAlignment="1">
      <alignment vertical="center"/>
    </xf>
    <xf numFmtId="177" fontId="3" fillId="13" borderId="3" xfId="0" applyNumberFormat="1" applyFont="1" applyFill="1" applyBorder="1" applyAlignment="1">
      <alignment vertical="center"/>
    </xf>
    <xf numFmtId="0" fontId="4" fillId="13" borderId="3" xfId="0" applyFont="1" applyFill="1" applyBorder="1" applyAlignment="1">
      <alignment vertical="center"/>
    </xf>
    <xf numFmtId="0" fontId="4" fillId="13" borderId="55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179" fontId="3" fillId="13" borderId="2" xfId="0" applyNumberFormat="1" applyFont="1" applyFill="1" applyBorder="1" applyAlignment="1" applyProtection="1">
      <alignment vertical="center"/>
    </xf>
    <xf numFmtId="179" fontId="3" fillId="13" borderId="3" xfId="0" applyNumberFormat="1" applyFont="1" applyFill="1" applyBorder="1" applyAlignment="1" applyProtection="1">
      <alignment vertical="center"/>
    </xf>
    <xf numFmtId="0" fontId="4" fillId="13" borderId="105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90" xfId="0" applyFont="1" applyFill="1" applyBorder="1" applyAlignment="1">
      <alignment vertical="center"/>
    </xf>
    <xf numFmtId="0" fontId="4" fillId="12" borderId="3" xfId="0" applyFont="1" applyFill="1" applyBorder="1" applyAlignment="1">
      <alignment vertical="center"/>
    </xf>
    <xf numFmtId="0" fontId="4" fillId="14" borderId="55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14" borderId="97" xfId="0" applyFont="1" applyFill="1" applyBorder="1" applyAlignment="1">
      <alignment horizontal="center" vertical="center"/>
    </xf>
    <xf numFmtId="0" fontId="4" fillId="14" borderId="53" xfId="0" applyFont="1" applyFill="1" applyBorder="1" applyAlignment="1">
      <alignment horizontal="center" vertical="center"/>
    </xf>
    <xf numFmtId="177" fontId="3" fillId="14" borderId="2" xfId="0" applyNumberFormat="1" applyFont="1" applyFill="1" applyBorder="1" applyAlignment="1">
      <alignment vertical="center"/>
    </xf>
    <xf numFmtId="177" fontId="3" fillId="14" borderId="3" xfId="0" applyNumberFormat="1" applyFont="1" applyFill="1" applyBorder="1" applyAlignment="1">
      <alignment vertical="center"/>
    </xf>
    <xf numFmtId="0" fontId="4" fillId="14" borderId="3" xfId="0" applyFont="1" applyFill="1" applyBorder="1" applyAlignment="1">
      <alignment vertical="center"/>
    </xf>
    <xf numFmtId="179" fontId="3" fillId="14" borderId="2" xfId="0" applyNumberFormat="1" applyFont="1" applyFill="1" applyBorder="1" applyAlignment="1" applyProtection="1">
      <alignment vertical="center"/>
    </xf>
    <xf numFmtId="179" fontId="3" fillId="14" borderId="3" xfId="0" applyNumberFormat="1" applyFont="1" applyFill="1" applyBorder="1" applyAlignment="1" applyProtection="1">
      <alignment vertical="center"/>
    </xf>
    <xf numFmtId="0" fontId="4" fillId="14" borderId="105" xfId="0" applyFont="1" applyFill="1" applyBorder="1" applyAlignment="1">
      <alignment vertical="center"/>
    </xf>
    <xf numFmtId="0" fontId="3" fillId="12" borderId="2" xfId="0" applyFont="1" applyFill="1" applyBorder="1" applyAlignment="1">
      <alignment vertical="center"/>
    </xf>
    <xf numFmtId="0" fontId="3" fillId="12" borderId="3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/>
    </xf>
    <xf numFmtId="0" fontId="4" fillId="12" borderId="105" xfId="0" applyFont="1" applyFill="1" applyBorder="1" applyAlignment="1">
      <alignment vertical="center"/>
    </xf>
    <xf numFmtId="0" fontId="4" fillId="5" borderId="37" xfId="0" applyFont="1" applyFill="1" applyBorder="1" applyAlignment="1">
      <alignment vertical="center"/>
    </xf>
    <xf numFmtId="0" fontId="4" fillId="5" borderId="77" xfId="0" applyFont="1" applyFill="1" applyBorder="1" applyAlignment="1">
      <alignment vertical="center"/>
    </xf>
    <xf numFmtId="179" fontId="3" fillId="12" borderId="2" xfId="0" applyNumberFormat="1" applyFont="1" applyFill="1" applyBorder="1" applyAlignment="1" applyProtection="1">
      <alignment vertical="center"/>
    </xf>
    <xf numFmtId="179" fontId="3" fillId="12" borderId="3" xfId="0" applyNumberFormat="1" applyFont="1" applyFill="1" applyBorder="1" applyAlignment="1" applyProtection="1">
      <alignment vertical="center"/>
    </xf>
    <xf numFmtId="177" fontId="3" fillId="5" borderId="38" xfId="0" applyNumberFormat="1" applyFont="1" applyFill="1" applyBorder="1" applyAlignment="1">
      <alignment vertical="center"/>
    </xf>
    <xf numFmtId="177" fontId="3" fillId="5" borderId="37" xfId="0" applyNumberFormat="1" applyFont="1" applyFill="1" applyBorder="1" applyAlignment="1">
      <alignment vertical="center"/>
    </xf>
    <xf numFmtId="179" fontId="3" fillId="5" borderId="37" xfId="0" applyNumberFormat="1" applyFont="1" applyFill="1" applyBorder="1" applyAlignment="1" applyProtection="1">
      <alignment vertical="center"/>
    </xf>
    <xf numFmtId="0" fontId="4" fillId="5" borderId="78" xfId="0" applyFont="1" applyFill="1" applyBorder="1" applyAlignment="1">
      <alignment horizontal="center" vertical="center"/>
    </xf>
    <xf numFmtId="0" fontId="4" fillId="5" borderId="91" xfId="0" applyFont="1" applyFill="1" applyBorder="1" applyAlignment="1">
      <alignment horizontal="center" vertical="center"/>
    </xf>
    <xf numFmtId="0" fontId="4" fillId="5" borderId="90" xfId="0" applyFont="1" applyFill="1" applyBorder="1" applyAlignment="1">
      <alignment horizontal="center" vertical="center"/>
    </xf>
    <xf numFmtId="0" fontId="4" fillId="5" borderId="127" xfId="0" applyFont="1" applyFill="1" applyBorder="1" applyAlignment="1">
      <alignment horizontal="center" vertical="center"/>
    </xf>
    <xf numFmtId="0" fontId="4" fillId="5" borderId="116" xfId="0" applyFont="1" applyFill="1" applyBorder="1" applyAlignment="1">
      <alignment horizontal="center" vertical="center"/>
    </xf>
    <xf numFmtId="0" fontId="4" fillId="5" borderId="117" xfId="0" applyFont="1" applyFill="1" applyBorder="1" applyAlignment="1">
      <alignment horizontal="center" vertical="center"/>
    </xf>
    <xf numFmtId="176" fontId="4" fillId="0" borderId="113" xfId="0" applyNumberFormat="1" applyFont="1" applyFill="1" applyBorder="1" applyAlignment="1" applyProtection="1">
      <alignment vertical="center"/>
      <protection locked="0"/>
    </xf>
    <xf numFmtId="176" fontId="4" fillId="0" borderId="114" xfId="0" applyNumberFormat="1" applyFont="1" applyFill="1" applyBorder="1" applyAlignment="1" applyProtection="1">
      <alignment vertical="center"/>
      <protection locked="0"/>
    </xf>
    <xf numFmtId="176" fontId="4" fillId="0" borderId="115" xfId="0" applyNumberFormat="1" applyFont="1" applyFill="1" applyBorder="1" applyAlignment="1" applyProtection="1">
      <alignment vertical="center"/>
      <protection locked="0"/>
    </xf>
    <xf numFmtId="0" fontId="4" fillId="5" borderId="112" xfId="0" applyFont="1" applyFill="1" applyBorder="1" applyAlignment="1">
      <alignment vertical="center"/>
    </xf>
    <xf numFmtId="0" fontId="4" fillId="5" borderId="116" xfId="0" applyFont="1" applyFill="1" applyBorder="1" applyAlignment="1">
      <alignment vertical="center"/>
    </xf>
    <xf numFmtId="0" fontId="4" fillId="5" borderId="85" xfId="0" applyFont="1" applyFill="1" applyBorder="1" applyAlignment="1">
      <alignment horizontal="center" vertical="center"/>
    </xf>
    <xf numFmtId="0" fontId="4" fillId="5" borderId="7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105" xfId="0" applyFont="1" applyFill="1" applyBorder="1" applyAlignment="1">
      <alignment vertical="center"/>
    </xf>
    <xf numFmtId="0" fontId="4" fillId="3" borderId="92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vertical="center"/>
    </xf>
    <xf numFmtId="0" fontId="4" fillId="5" borderId="85" xfId="0" applyFont="1" applyFill="1" applyBorder="1" applyAlignment="1">
      <alignment vertical="center"/>
    </xf>
    <xf numFmtId="0" fontId="0" fillId="5" borderId="93" xfId="0" applyFont="1" applyFill="1" applyBorder="1" applyAlignment="1">
      <alignment horizontal="center" vertical="center"/>
    </xf>
    <xf numFmtId="0" fontId="9" fillId="5" borderId="94" xfId="0" applyFont="1" applyFill="1" applyBorder="1" applyAlignment="1">
      <alignment horizontal="center" vertical="center"/>
    </xf>
    <xf numFmtId="176" fontId="6" fillId="5" borderId="120" xfId="0" applyNumberFormat="1" applyFont="1" applyFill="1" applyBorder="1" applyAlignment="1" applyProtection="1">
      <alignment vertical="center"/>
    </xf>
    <xf numFmtId="176" fontId="6" fillId="5" borderId="121" xfId="0" applyNumberFormat="1" applyFont="1" applyFill="1" applyBorder="1" applyAlignment="1" applyProtection="1">
      <alignment vertical="center"/>
    </xf>
    <xf numFmtId="176" fontId="6" fillId="5" borderId="94" xfId="0" applyNumberFormat="1" applyFont="1" applyFill="1" applyBorder="1" applyAlignment="1" applyProtection="1">
      <alignment vertical="center"/>
    </xf>
    <xf numFmtId="0" fontId="0" fillId="5" borderId="93" xfId="0" applyFill="1" applyBorder="1" applyAlignment="1">
      <alignment horizontal="center" vertical="center"/>
    </xf>
    <xf numFmtId="0" fontId="0" fillId="5" borderId="122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vertical="center"/>
    </xf>
    <xf numFmtId="0" fontId="8" fillId="5" borderId="93" xfId="0" applyFont="1" applyFill="1" applyBorder="1" applyAlignment="1">
      <alignment vertical="center"/>
    </xf>
    <xf numFmtId="176" fontId="6" fillId="5" borderId="123" xfId="0" applyNumberFormat="1" applyFont="1" applyFill="1" applyBorder="1" applyAlignment="1" applyProtection="1">
      <alignment vertical="center"/>
    </xf>
    <xf numFmtId="176" fontId="6" fillId="5" borderId="96" xfId="0" applyNumberFormat="1" applyFont="1" applyFill="1" applyBorder="1" applyAlignment="1" applyProtection="1">
      <alignment vertical="center"/>
    </xf>
    <xf numFmtId="176" fontId="6" fillId="5" borderId="97" xfId="0" applyNumberFormat="1" applyFont="1" applyFill="1" applyBorder="1" applyAlignment="1" applyProtection="1">
      <alignment vertical="center"/>
    </xf>
    <xf numFmtId="0" fontId="8" fillId="5" borderId="33" xfId="0" applyFont="1" applyFill="1" applyBorder="1" applyAlignment="1">
      <alignment vertical="center"/>
    </xf>
    <xf numFmtId="0" fontId="8" fillId="5" borderId="110" xfId="0" applyFont="1" applyFill="1" applyBorder="1" applyAlignment="1">
      <alignment vertical="center"/>
    </xf>
    <xf numFmtId="0" fontId="11" fillId="5" borderId="0" xfId="0" applyFont="1" applyFill="1" applyAlignment="1">
      <alignment vertical="top" wrapText="1"/>
    </xf>
    <xf numFmtId="0" fontId="11" fillId="5" borderId="0" xfId="0" applyFont="1" applyFill="1" applyAlignment="1" applyProtection="1">
      <alignment horizontal="center" vertical="center" textRotation="255"/>
      <protection hidden="1"/>
    </xf>
    <xf numFmtId="0" fontId="11" fillId="5" borderId="0" xfId="0" applyFont="1" applyFill="1" applyAlignment="1" applyProtection="1">
      <alignment horizontal="center" vertical="center" textRotation="255" shrinkToFit="1"/>
      <protection hidden="1"/>
    </xf>
    <xf numFmtId="0" fontId="3" fillId="6" borderId="2" xfId="0" applyFont="1" applyFill="1" applyBorder="1" applyAlignment="1" applyProtection="1">
      <alignment horizontal="center" vertical="center" shrinkToFit="1"/>
    </xf>
    <xf numFmtId="0" fontId="3" fillId="6" borderId="3" xfId="0" applyFont="1" applyFill="1" applyBorder="1" applyAlignment="1" applyProtection="1">
      <alignment horizontal="center" vertical="center" shrinkToFit="1"/>
    </xf>
    <xf numFmtId="0" fontId="3" fillId="6" borderId="4" xfId="0" applyFont="1" applyFill="1" applyBorder="1" applyAlignment="1" applyProtection="1">
      <alignment horizontal="center" vertical="center" shrinkToFit="1"/>
    </xf>
    <xf numFmtId="178" fontId="3" fillId="11" borderId="2" xfId="0" applyNumberFormat="1" applyFont="1" applyFill="1" applyBorder="1" applyAlignment="1" applyProtection="1">
      <alignment horizontal="center" vertical="center"/>
    </xf>
    <xf numFmtId="178" fontId="3" fillId="11" borderId="3" xfId="0" applyNumberFormat="1" applyFont="1" applyFill="1" applyBorder="1" applyAlignment="1" applyProtection="1">
      <alignment horizontal="center" vertical="center"/>
    </xf>
    <xf numFmtId="177" fontId="3" fillId="11" borderId="2" xfId="0" applyNumberFormat="1" applyFont="1" applyFill="1" applyBorder="1" applyAlignment="1" applyProtection="1">
      <alignment horizontal="center" vertical="center"/>
    </xf>
    <xf numFmtId="177" fontId="3" fillId="11" borderId="3" xfId="0" applyNumberFormat="1" applyFont="1" applyFill="1" applyBorder="1" applyAlignment="1" applyProtection="1">
      <alignment horizontal="center" vertical="center"/>
    </xf>
    <xf numFmtId="0" fontId="4" fillId="11" borderId="34" xfId="0" applyFont="1" applyFill="1" applyBorder="1" applyAlignment="1" applyProtection="1">
      <alignment horizontal="center" vertical="center" wrapText="1"/>
    </xf>
    <xf numFmtId="0" fontId="4" fillId="0" borderId="33" xfId="0" applyFont="1" applyBorder="1">
      <alignment vertical="center"/>
    </xf>
    <xf numFmtId="0" fontId="4" fillId="0" borderId="53" xfId="0" applyFont="1" applyBorder="1">
      <alignment vertical="center"/>
    </xf>
    <xf numFmtId="0" fontId="4" fillId="11" borderId="55" xfId="0" applyFont="1" applyFill="1" applyBorder="1" applyAlignment="1" applyProtection="1">
      <alignment horizontal="center" vertical="center" shrinkToFit="1"/>
    </xf>
    <xf numFmtId="0" fontId="4" fillId="11" borderId="4" xfId="0" applyFont="1" applyFill="1" applyBorder="1" applyAlignment="1" applyProtection="1">
      <alignment horizontal="center" vertical="center" shrinkToFit="1"/>
    </xf>
    <xf numFmtId="0" fontId="4" fillId="11" borderId="55" xfId="0" applyFont="1" applyFill="1" applyBorder="1" applyAlignment="1" applyProtection="1">
      <alignment horizontal="center" vertical="center"/>
    </xf>
    <xf numFmtId="0" fontId="4" fillId="11" borderId="4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>
      <alignment vertical="center" shrinkToFit="1"/>
    </xf>
    <xf numFmtId="0" fontId="4" fillId="5" borderId="3" xfId="0" applyFont="1" applyFill="1" applyBorder="1" applyAlignment="1">
      <alignment vertical="center" shrinkToFit="1"/>
    </xf>
    <xf numFmtId="0" fontId="4" fillId="5" borderId="4" xfId="0" applyFont="1" applyFill="1" applyBorder="1" applyAlignment="1">
      <alignment vertical="center" shrinkToFit="1"/>
    </xf>
    <xf numFmtId="0" fontId="9" fillId="5" borderId="110" xfId="0" applyFont="1" applyFill="1" applyBorder="1" applyAlignment="1">
      <alignment horizontal="center" vertical="center"/>
    </xf>
    <xf numFmtId="0" fontId="9" fillId="5" borderId="97" xfId="0" applyFont="1" applyFill="1" applyBorder="1" applyAlignment="1">
      <alignment horizontal="center" vertical="center"/>
    </xf>
    <xf numFmtId="0" fontId="0" fillId="5" borderId="110" xfId="0" applyFill="1" applyBorder="1" applyAlignment="1">
      <alignment horizontal="center" vertical="center"/>
    </xf>
    <xf numFmtId="0" fontId="0" fillId="5" borderId="124" xfId="0" applyFont="1" applyFill="1" applyBorder="1" applyAlignment="1">
      <alignment horizontal="center" vertical="center"/>
    </xf>
    <xf numFmtId="176" fontId="4" fillId="0" borderId="69" xfId="0" applyNumberFormat="1" applyFont="1" applyFill="1" applyBorder="1" applyAlignment="1" applyProtection="1">
      <alignment vertical="center"/>
      <protection locked="0"/>
    </xf>
    <xf numFmtId="176" fontId="4" fillId="0" borderId="70" xfId="0" applyNumberFormat="1" applyFont="1" applyFill="1" applyBorder="1" applyAlignment="1" applyProtection="1">
      <alignment vertical="center"/>
      <protection locked="0"/>
    </xf>
    <xf numFmtId="176" fontId="4" fillId="0" borderId="86" xfId="0" applyNumberFormat="1" applyFont="1" applyFill="1" applyBorder="1" applyAlignment="1" applyProtection="1">
      <alignment vertical="center"/>
      <protection locked="0"/>
    </xf>
    <xf numFmtId="0" fontId="12" fillId="11" borderId="111" xfId="0" applyFont="1" applyFill="1" applyBorder="1" applyAlignment="1">
      <alignment horizontal="center" vertical="center" shrinkToFit="1"/>
    </xf>
    <xf numFmtId="0" fontId="12" fillId="11" borderId="41" xfId="0" applyFont="1" applyFill="1" applyBorder="1" applyAlignment="1">
      <alignment horizontal="center" vertical="center" shrinkToFit="1"/>
    </xf>
    <xf numFmtId="0" fontId="12" fillId="11" borderId="42" xfId="0" applyFont="1" applyFill="1" applyBorder="1" applyAlignment="1">
      <alignment horizontal="center" vertical="center" shrinkToFit="1"/>
    </xf>
    <xf numFmtId="0" fontId="12" fillId="11" borderId="2" xfId="0" applyFont="1" applyFill="1" applyBorder="1" applyAlignment="1">
      <alignment horizontal="center" vertical="center" shrinkToFit="1"/>
    </xf>
    <xf numFmtId="0" fontId="12" fillId="11" borderId="3" xfId="0" applyFont="1" applyFill="1" applyBorder="1" applyAlignment="1">
      <alignment horizontal="center" vertical="center" shrinkToFit="1"/>
    </xf>
    <xf numFmtId="0" fontId="12" fillId="11" borderId="4" xfId="0" applyFont="1" applyFill="1" applyBorder="1" applyAlignment="1">
      <alignment horizontal="center" vertical="center" shrinkToFit="1"/>
    </xf>
    <xf numFmtId="0" fontId="12" fillId="6" borderId="2" xfId="0" applyFont="1" applyFill="1" applyBorder="1" applyAlignment="1">
      <alignment horizontal="center" vertical="center" shrinkToFit="1"/>
    </xf>
    <xf numFmtId="0" fontId="12" fillId="6" borderId="3" xfId="0" applyFont="1" applyFill="1" applyBorder="1" applyAlignment="1">
      <alignment horizontal="center" vertical="center" shrinkToFit="1"/>
    </xf>
    <xf numFmtId="0" fontId="12" fillId="6" borderId="4" xfId="0" applyFont="1" applyFill="1" applyBorder="1" applyAlignment="1">
      <alignment horizontal="center" vertical="center" shrinkToFit="1"/>
    </xf>
    <xf numFmtId="0" fontId="12" fillId="6" borderId="34" xfId="0" applyFont="1" applyFill="1" applyBorder="1" applyAlignment="1">
      <alignment horizontal="center" vertical="center" shrinkToFit="1"/>
    </xf>
    <xf numFmtId="0" fontId="12" fillId="6" borderId="33" xfId="0" applyFont="1" applyFill="1" applyBorder="1" applyAlignment="1">
      <alignment horizontal="center" vertical="center" shrinkToFit="1"/>
    </xf>
    <xf numFmtId="0" fontId="12" fillId="6" borderId="53" xfId="0" applyFont="1" applyFill="1" applyBorder="1" applyAlignment="1">
      <alignment horizontal="center" vertical="center" shrinkToFi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17" fillId="6" borderId="53" xfId="0" applyFont="1" applyFill="1" applyBorder="1" applyAlignment="1">
      <alignment horizontal="center" vertical="center" wrapText="1"/>
    </xf>
    <xf numFmtId="49" fontId="12" fillId="11" borderId="1" xfId="0" applyNumberFormat="1" applyFont="1" applyFill="1" applyBorder="1" applyAlignment="1">
      <alignment horizontal="center" vertical="center"/>
    </xf>
    <xf numFmtId="49" fontId="12" fillId="11" borderId="24" xfId="0" applyNumberFormat="1" applyFont="1" applyFill="1" applyBorder="1" applyAlignment="1">
      <alignment horizontal="center" vertical="center"/>
    </xf>
    <xf numFmtId="0" fontId="12" fillId="10" borderId="28" xfId="0" applyFont="1" applyFill="1" applyBorder="1" applyAlignment="1">
      <alignment vertical="center" shrinkToFit="1"/>
    </xf>
    <xf numFmtId="0" fontId="12" fillId="10" borderId="11" xfId="0" applyFont="1" applyFill="1" applyBorder="1" applyAlignment="1">
      <alignment vertical="center" shrinkToFit="1"/>
    </xf>
    <xf numFmtId="0" fontId="12" fillId="10" borderId="12" xfId="0" applyFont="1" applyFill="1" applyBorder="1" applyAlignment="1">
      <alignment vertical="center" shrinkToFit="1"/>
    </xf>
    <xf numFmtId="49" fontId="12" fillId="10" borderId="1" xfId="0" applyNumberFormat="1" applyFont="1" applyFill="1" applyBorder="1" applyAlignment="1">
      <alignment horizontal="center" vertical="center"/>
    </xf>
    <xf numFmtId="0" fontId="12" fillId="6" borderId="111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49" fontId="12" fillId="6" borderId="2" xfId="0" applyNumberFormat="1" applyFont="1" applyFill="1" applyBorder="1" applyAlignment="1">
      <alignment horizontal="center" vertical="center"/>
    </xf>
    <xf numFmtId="49" fontId="12" fillId="6" borderId="3" xfId="0" applyNumberFormat="1" applyFont="1" applyFill="1" applyBorder="1" applyAlignment="1">
      <alignment horizontal="center" vertical="center"/>
    </xf>
    <xf numFmtId="49" fontId="12" fillId="6" borderId="4" xfId="0" applyNumberFormat="1" applyFont="1" applyFill="1" applyBorder="1" applyAlignment="1">
      <alignment horizontal="center" vertical="center"/>
    </xf>
    <xf numFmtId="49" fontId="12" fillId="6" borderId="34" xfId="0" applyNumberFormat="1" applyFont="1" applyFill="1" applyBorder="1" applyAlignment="1">
      <alignment horizontal="center" vertical="center"/>
    </xf>
    <xf numFmtId="49" fontId="12" fillId="6" borderId="33" xfId="0" applyNumberFormat="1" applyFont="1" applyFill="1" applyBorder="1" applyAlignment="1">
      <alignment horizontal="center" vertical="center"/>
    </xf>
    <xf numFmtId="49" fontId="12" fillId="6" borderId="53" xfId="0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7" fillId="7" borderId="73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75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 wrapText="1"/>
    </xf>
    <xf numFmtId="0" fontId="12" fillId="7" borderId="47" xfId="0" applyFont="1" applyFill="1" applyBorder="1" applyAlignment="1">
      <alignment horizontal="center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95" xfId="0" applyFont="1" applyFill="1" applyBorder="1" applyAlignment="1">
      <alignment horizontal="center" vertical="center"/>
    </xf>
    <xf numFmtId="0" fontId="17" fillId="7" borderId="111" xfId="0" applyFont="1" applyFill="1" applyBorder="1" applyAlignment="1">
      <alignment horizontal="center" vertical="center" wrapText="1"/>
    </xf>
    <xf numFmtId="0" fontId="17" fillId="7" borderId="41" xfId="0" applyFont="1" applyFill="1" applyBorder="1" applyAlignment="1">
      <alignment horizontal="center" vertical="center" wrapText="1"/>
    </xf>
    <xf numFmtId="0" fontId="17" fillId="7" borderId="4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49" fontId="17" fillId="7" borderId="2" xfId="0" applyNumberFormat="1" applyFont="1" applyFill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wrapText="1"/>
    </xf>
    <xf numFmtId="49" fontId="17" fillId="7" borderId="4" xfId="0" applyNumberFormat="1" applyFont="1" applyFill="1" applyBorder="1" applyAlignment="1">
      <alignment horizontal="center" vertical="center" wrapText="1"/>
    </xf>
    <xf numFmtId="49" fontId="17" fillId="7" borderId="34" xfId="0" applyNumberFormat="1" applyFont="1" applyFill="1" applyBorder="1" applyAlignment="1">
      <alignment horizontal="center" vertical="center" wrapText="1"/>
    </xf>
    <xf numFmtId="49" fontId="17" fillId="7" borderId="33" xfId="0" applyNumberFormat="1" applyFont="1" applyFill="1" applyBorder="1" applyAlignment="1">
      <alignment horizontal="center" vertical="center" wrapText="1"/>
    </xf>
    <xf numFmtId="49" fontId="17" fillId="7" borderId="53" xfId="0" applyNumberFormat="1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49" xfId="0" applyFont="1" applyFill="1" applyBorder="1" applyAlignment="1">
      <alignment vertical="center" wrapText="1"/>
    </xf>
    <xf numFmtId="0" fontId="16" fillId="3" borderId="51" xfId="0" applyFont="1" applyFill="1" applyBorder="1" applyAlignment="1">
      <alignment vertical="center" wrapText="1"/>
    </xf>
    <xf numFmtId="49" fontId="12" fillId="7" borderId="51" xfId="0" applyNumberFormat="1" applyFont="1" applyFill="1" applyBorder="1" applyAlignment="1">
      <alignment horizontal="center" vertical="center"/>
    </xf>
    <xf numFmtId="49" fontId="12" fillId="7" borderId="5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vertical="center" wrapText="1"/>
    </xf>
    <xf numFmtId="0" fontId="12" fillId="7" borderId="52" xfId="0" applyFont="1" applyFill="1" applyBorder="1" applyAlignment="1">
      <alignment vertical="center" shrinkToFit="1"/>
    </xf>
    <xf numFmtId="0" fontId="12" fillId="7" borderId="33" xfId="0" applyFont="1" applyFill="1" applyBorder="1" applyAlignment="1">
      <alignment vertical="center" shrinkToFit="1"/>
    </xf>
    <xf numFmtId="0" fontId="12" fillId="7" borderId="53" xfId="0" applyFont="1" applyFill="1" applyBorder="1" applyAlignment="1">
      <alignment vertical="center" shrinkToFit="1"/>
    </xf>
    <xf numFmtId="0" fontId="12" fillId="3" borderId="99" xfId="0" applyFont="1" applyFill="1" applyBorder="1" applyAlignment="1">
      <alignment horizontal="center" vertical="center"/>
    </xf>
    <xf numFmtId="0" fontId="12" fillId="3" borderId="100" xfId="0" applyFont="1" applyFill="1" applyBorder="1" applyAlignment="1">
      <alignment horizontal="center" vertical="center"/>
    </xf>
    <xf numFmtId="0" fontId="12" fillId="3" borderId="98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vertical="center" shrinkToFit="1"/>
    </xf>
    <xf numFmtId="0" fontId="4" fillId="5" borderId="13" xfId="0" applyFont="1" applyFill="1" applyBorder="1" applyAlignment="1">
      <alignment vertical="center" shrinkToFit="1"/>
    </xf>
    <xf numFmtId="0" fontId="4" fillId="5" borderId="15" xfId="0" applyFont="1" applyFill="1" applyBorder="1" applyAlignment="1">
      <alignment vertical="center" shrinkToFit="1"/>
    </xf>
    <xf numFmtId="0" fontId="4" fillId="5" borderId="137" xfId="0" applyFont="1" applyFill="1" applyBorder="1" applyAlignment="1">
      <alignment horizontal="center" vertical="top" textRotation="255"/>
    </xf>
    <xf numFmtId="0" fontId="4" fillId="5" borderId="67" xfId="0" applyFont="1" applyFill="1" applyBorder="1" applyAlignment="1">
      <alignment horizontal="center" vertical="top" textRotation="255"/>
    </xf>
    <xf numFmtId="176" fontId="4" fillId="0" borderId="60" xfId="0" applyNumberFormat="1" applyFont="1" applyFill="1" applyBorder="1" applyAlignment="1" applyProtection="1">
      <alignment vertical="center"/>
      <protection locked="0"/>
    </xf>
    <xf numFmtId="176" fontId="4" fillId="0" borderId="61" xfId="0" applyNumberFormat="1" applyFont="1" applyFill="1" applyBorder="1" applyAlignment="1" applyProtection="1">
      <alignment vertical="center"/>
      <protection locked="0"/>
    </xf>
    <xf numFmtId="176" fontId="4" fillId="0" borderId="62" xfId="0" applyNumberFormat="1" applyFont="1" applyFill="1" applyBorder="1" applyAlignment="1" applyProtection="1">
      <alignment vertical="center"/>
      <protection locked="0"/>
    </xf>
    <xf numFmtId="0" fontId="4" fillId="5" borderId="19" xfId="0" applyFont="1" applyFill="1" applyBorder="1" applyAlignment="1">
      <alignment vertical="center"/>
    </xf>
    <xf numFmtId="0" fontId="4" fillId="5" borderId="88" xfId="0" applyFont="1" applyFill="1" applyBorder="1" applyAlignment="1">
      <alignment vertical="center"/>
    </xf>
    <xf numFmtId="176" fontId="4" fillId="0" borderId="125" xfId="0" applyNumberFormat="1" applyFont="1" applyFill="1" applyBorder="1" applyAlignment="1" applyProtection="1">
      <alignment vertical="center"/>
      <protection locked="0"/>
    </xf>
    <xf numFmtId="176" fontId="4" fillId="0" borderId="126" xfId="0" applyNumberFormat="1" applyFont="1" applyFill="1" applyBorder="1" applyAlignment="1" applyProtection="1">
      <alignment vertical="center"/>
      <protection locked="0"/>
    </xf>
    <xf numFmtId="176" fontId="4" fillId="0" borderId="89" xfId="0" applyNumberFormat="1" applyFont="1" applyFill="1" applyBorder="1" applyAlignment="1" applyProtection="1">
      <alignment vertical="center"/>
      <protection locked="0"/>
    </xf>
    <xf numFmtId="176" fontId="3" fillId="5" borderId="57" xfId="0" applyNumberFormat="1" applyFont="1" applyFill="1" applyBorder="1" applyAlignment="1" applyProtection="1">
      <alignment vertical="center"/>
    </xf>
    <xf numFmtId="176" fontId="3" fillId="5" borderId="54" xfId="0" applyNumberFormat="1" applyFont="1" applyFill="1" applyBorder="1" applyAlignment="1" applyProtection="1">
      <alignment vertical="center"/>
    </xf>
    <xf numFmtId="176" fontId="3" fillId="5" borderId="55" xfId="0" applyNumberFormat="1" applyFont="1" applyFill="1" applyBorder="1" applyAlignment="1" applyProtection="1">
      <alignment vertical="center"/>
    </xf>
    <xf numFmtId="0" fontId="3" fillId="5" borderId="48" xfId="0" applyFont="1" applyFill="1" applyBorder="1" applyAlignment="1">
      <alignment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180" fontId="3" fillId="12" borderId="47" xfId="0" applyNumberFormat="1" applyFont="1" applyFill="1" applyBorder="1" applyAlignment="1">
      <alignment vertical="center"/>
    </xf>
    <xf numFmtId="180" fontId="3" fillId="12" borderId="45" xfId="0" applyNumberFormat="1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10" borderId="37" xfId="0" applyNumberFormat="1" applyFont="1" applyFill="1" applyBorder="1" applyAlignment="1">
      <alignment horizontal="center" vertical="center" shrinkToFit="1"/>
    </xf>
    <xf numFmtId="0" fontId="3" fillId="10" borderId="39" xfId="0" applyNumberFormat="1" applyFont="1" applyFill="1" applyBorder="1" applyAlignment="1">
      <alignment horizontal="center" vertical="center" shrinkToFit="1"/>
    </xf>
    <xf numFmtId="0" fontId="17" fillId="3" borderId="23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10" borderId="73" xfId="0" applyFont="1" applyFill="1" applyBorder="1" applyAlignment="1">
      <alignment horizontal="center" vertical="center" shrinkToFit="1"/>
    </xf>
    <xf numFmtId="0" fontId="12" fillId="10" borderId="48" xfId="0" applyFont="1" applyFill="1" applyBorder="1" applyAlignment="1">
      <alignment horizontal="center" vertical="center" shrinkToFit="1"/>
    </xf>
    <xf numFmtId="0" fontId="12" fillId="10" borderId="5" xfId="0" applyFont="1" applyFill="1" applyBorder="1" applyAlignment="1">
      <alignment horizontal="center" vertical="center" shrinkToFit="1"/>
    </xf>
    <xf numFmtId="0" fontId="12" fillId="10" borderId="0" xfId="0" applyFont="1" applyFill="1" applyBorder="1" applyAlignment="1">
      <alignment horizontal="center" vertical="center" shrinkToFit="1"/>
    </xf>
    <xf numFmtId="0" fontId="12" fillId="10" borderId="7" xfId="0" applyFont="1" applyFill="1" applyBorder="1" applyAlignment="1">
      <alignment horizontal="center" vertical="center" shrinkToFit="1"/>
    </xf>
    <xf numFmtId="0" fontId="12" fillId="10" borderId="8" xfId="0" applyFont="1" applyFill="1" applyBorder="1" applyAlignment="1">
      <alignment horizontal="center" vertical="center" shrinkToFi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2" fillId="5" borderId="103" xfId="0" applyFont="1" applyFill="1" applyBorder="1" applyAlignment="1">
      <alignment vertical="center"/>
    </xf>
    <xf numFmtId="0" fontId="2" fillId="5" borderId="104" xfId="0" applyFont="1" applyFill="1" applyBorder="1" applyAlignment="1">
      <alignment vertical="center"/>
    </xf>
    <xf numFmtId="0" fontId="4" fillId="0" borderId="104" xfId="0" applyFont="1" applyFill="1" applyBorder="1" applyAlignment="1" applyProtection="1">
      <alignment vertical="center"/>
      <protection locked="0"/>
    </xf>
    <xf numFmtId="0" fontId="4" fillId="0" borderId="101" xfId="0" applyFont="1" applyFill="1" applyBorder="1" applyAlignment="1" applyProtection="1">
      <alignment vertical="center"/>
      <protection locked="0"/>
    </xf>
    <xf numFmtId="0" fontId="4" fillId="0" borderId="102" xfId="0" applyFont="1" applyFill="1" applyBorder="1" applyAlignment="1" applyProtection="1">
      <alignment vertical="center"/>
      <protection locked="0"/>
    </xf>
    <xf numFmtId="0" fontId="3" fillId="5" borderId="4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82" xfId="0" applyFont="1" applyFill="1" applyBorder="1" applyAlignment="1">
      <alignment horizontal="center" vertical="center"/>
    </xf>
    <xf numFmtId="0" fontId="4" fillId="5" borderId="84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3" fillId="9" borderId="73" xfId="0" applyFont="1" applyFill="1" applyBorder="1" applyAlignment="1">
      <alignment horizontal="center" vertical="center" shrinkToFit="1"/>
    </xf>
    <xf numFmtId="0" fontId="3" fillId="9" borderId="48" xfId="0" applyFont="1" applyFill="1" applyBorder="1" applyAlignment="1">
      <alignment horizontal="center" vertical="center" shrinkToFit="1"/>
    </xf>
    <xf numFmtId="0" fontId="3" fillId="9" borderId="75" xfId="0" applyFont="1" applyFill="1" applyBorder="1" applyAlignment="1">
      <alignment horizontal="center" vertical="center" shrinkToFit="1"/>
    </xf>
    <xf numFmtId="0" fontId="3" fillId="9" borderId="7" xfId="0" applyFont="1" applyFill="1" applyBorder="1" applyAlignment="1" applyProtection="1">
      <alignment horizontal="center" vertical="center" shrinkToFit="1"/>
    </xf>
    <xf numFmtId="0" fontId="3" fillId="9" borderId="8" xfId="0" applyFont="1" applyFill="1" applyBorder="1" applyAlignment="1" applyProtection="1">
      <alignment horizontal="center" vertical="center" shrinkToFit="1"/>
    </xf>
    <xf numFmtId="0" fontId="3" fillId="9" borderId="31" xfId="0" applyFont="1" applyFill="1" applyBorder="1" applyAlignment="1" applyProtection="1">
      <alignment horizontal="center" vertical="center" shrinkToFit="1"/>
    </xf>
    <xf numFmtId="0" fontId="4" fillId="9" borderId="55" xfId="0" applyFont="1" applyFill="1" applyBorder="1" applyAlignment="1" applyProtection="1">
      <alignment horizontal="center" vertical="center" shrinkToFit="1"/>
    </xf>
    <xf numFmtId="0" fontId="4" fillId="9" borderId="32" xfId="0" applyFont="1" applyFill="1" applyBorder="1" applyAlignment="1" applyProtection="1">
      <alignment horizontal="center" vertical="center" shrinkToFit="1"/>
    </xf>
    <xf numFmtId="178" fontId="3" fillId="0" borderId="2" xfId="0" applyNumberFormat="1" applyFont="1" applyFill="1" applyBorder="1" applyAlignment="1" applyProtection="1">
      <alignment horizontal="center" vertical="center"/>
      <protection locked="0"/>
    </xf>
    <xf numFmtId="178" fontId="3" fillId="0" borderId="3" xfId="0" applyNumberFormat="1" applyFont="1" applyFill="1" applyBorder="1" applyAlignment="1" applyProtection="1">
      <alignment horizontal="center" vertical="center"/>
      <protection locked="0"/>
    </xf>
    <xf numFmtId="178" fontId="3" fillId="0" borderId="4" xfId="0" applyNumberFormat="1" applyFont="1" applyFill="1" applyBorder="1" applyAlignment="1" applyProtection="1">
      <alignment horizontal="center" vertical="center"/>
      <protection locked="0"/>
    </xf>
    <xf numFmtId="0" fontId="4" fillId="10" borderId="7" xfId="0" applyFont="1" applyFill="1" applyBorder="1" applyAlignment="1" applyProtection="1">
      <alignment horizontal="center" vertical="center" shrinkToFit="1"/>
    </xf>
    <xf numFmtId="0" fontId="4" fillId="10" borderId="8" xfId="0" applyFont="1" applyFill="1" applyBorder="1" applyAlignment="1" applyProtection="1">
      <alignment horizontal="center" vertical="center" shrinkToFit="1"/>
    </xf>
    <xf numFmtId="0" fontId="4" fillId="10" borderId="9" xfId="0" applyFont="1" applyFill="1" applyBorder="1" applyAlignment="1" applyProtection="1">
      <alignment horizontal="center" vertical="center" shrinkToFit="1"/>
    </xf>
    <xf numFmtId="0" fontId="3" fillId="10" borderId="73" xfId="0" applyFont="1" applyFill="1" applyBorder="1" applyAlignment="1">
      <alignment horizontal="center" vertical="center" shrinkToFit="1"/>
    </xf>
    <xf numFmtId="0" fontId="3" fillId="10" borderId="48" xfId="0" applyFont="1" applyFill="1" applyBorder="1" applyAlignment="1">
      <alignment horizontal="center" vertical="center" shrinkToFit="1"/>
    </xf>
    <xf numFmtId="0" fontId="3" fillId="10" borderId="74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5" borderId="8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178" fontId="3" fillId="0" borderId="34" xfId="0" applyNumberFormat="1" applyFont="1" applyFill="1" applyBorder="1" applyAlignment="1" applyProtection="1">
      <alignment vertical="center"/>
      <protection locked="0"/>
    </xf>
    <xf numFmtId="178" fontId="3" fillId="0" borderId="33" xfId="0" applyNumberFormat="1" applyFont="1" applyFill="1" applyBorder="1" applyAlignment="1" applyProtection="1">
      <alignment vertical="center"/>
      <protection locked="0"/>
    </xf>
    <xf numFmtId="178" fontId="3" fillId="0" borderId="35" xfId="0" applyNumberFormat="1" applyFont="1" applyFill="1" applyBorder="1" applyAlignment="1" applyProtection="1">
      <alignment vertical="center"/>
      <protection locked="0"/>
    </xf>
    <xf numFmtId="49" fontId="4" fillId="5" borderId="52" xfId="0" applyNumberFormat="1" applyFont="1" applyFill="1" applyBorder="1" applyAlignment="1">
      <alignment vertical="center"/>
    </xf>
    <xf numFmtId="49" fontId="4" fillId="5" borderId="33" xfId="0" applyNumberFormat="1" applyFont="1" applyFill="1" applyBorder="1" applyAlignment="1">
      <alignment vertical="center"/>
    </xf>
    <xf numFmtId="49" fontId="4" fillId="5" borderId="53" xfId="0" applyNumberFormat="1" applyFont="1" applyFill="1" applyBorder="1" applyAlignment="1">
      <alignment vertical="center"/>
    </xf>
    <xf numFmtId="178" fontId="3" fillId="9" borderId="57" xfId="0" applyNumberFormat="1" applyFont="1" applyFill="1" applyBorder="1" applyAlignment="1" applyProtection="1">
      <alignment horizontal="center" vertical="center"/>
    </xf>
    <xf numFmtId="178" fontId="3" fillId="9" borderId="54" xfId="0" applyNumberFormat="1" applyFont="1" applyFill="1" applyBorder="1" applyAlignment="1" applyProtection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6" borderId="55" xfId="0" applyFont="1" applyFill="1" applyBorder="1" applyAlignment="1" applyProtection="1">
      <alignment horizontal="center" vertical="center" shrinkToFit="1"/>
    </xf>
    <xf numFmtId="0" fontId="4" fillId="6" borderId="3" xfId="0" applyFont="1" applyFill="1" applyBorder="1" applyAlignment="1" applyProtection="1">
      <alignment horizontal="center" vertical="center" shrinkToFit="1"/>
    </xf>
    <xf numFmtId="178" fontId="3" fillId="6" borderId="2" xfId="0" applyNumberFormat="1" applyFont="1" applyFill="1" applyBorder="1" applyAlignment="1" applyProtection="1">
      <alignment horizontal="center" vertical="center"/>
    </xf>
    <xf numFmtId="178" fontId="3" fillId="6" borderId="3" xfId="0" applyNumberFormat="1" applyFont="1" applyFill="1" applyBorder="1" applyAlignment="1" applyProtection="1">
      <alignment horizontal="center" vertical="center"/>
    </xf>
    <xf numFmtId="178" fontId="3" fillId="6" borderId="105" xfId="0" applyNumberFormat="1" applyFont="1" applyFill="1" applyBorder="1" applyAlignment="1" applyProtection="1">
      <alignment horizontal="center" vertical="center"/>
    </xf>
    <xf numFmtId="0" fontId="3" fillId="6" borderId="111" xfId="0" applyFont="1" applyFill="1" applyBorder="1" applyAlignment="1">
      <alignment horizontal="right" vertical="center" shrinkToFit="1"/>
    </xf>
    <xf numFmtId="0" fontId="3" fillId="6" borderId="41" xfId="0" applyFont="1" applyFill="1" applyBorder="1" applyAlignment="1">
      <alignment horizontal="right" vertical="center" shrinkToFit="1"/>
    </xf>
    <xf numFmtId="0" fontId="4" fillId="5" borderId="79" xfId="0" applyFont="1" applyFill="1" applyBorder="1" applyAlignment="1">
      <alignment horizontal="center" vertical="center"/>
    </xf>
    <xf numFmtId="0" fontId="4" fillId="5" borderId="80" xfId="0" applyFont="1" applyFill="1" applyBorder="1" applyAlignment="1">
      <alignment horizontal="center" vertical="center"/>
    </xf>
    <xf numFmtId="0" fontId="4" fillId="5" borderId="81" xfId="0" applyFont="1" applyFill="1" applyBorder="1" applyAlignment="1">
      <alignment horizontal="center" vertical="center"/>
    </xf>
    <xf numFmtId="0" fontId="4" fillId="5" borderId="76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10" borderId="54" xfId="0" applyFont="1" applyFill="1" applyBorder="1" applyAlignment="1" applyProtection="1">
      <alignment horizontal="center" vertical="center" shrinkToFit="1"/>
    </xf>
    <xf numFmtId="0" fontId="4" fillId="10" borderId="109" xfId="0" applyFont="1" applyFill="1" applyBorder="1" applyAlignment="1" applyProtection="1">
      <alignment horizontal="center" vertical="center" shrinkToFit="1"/>
    </xf>
    <xf numFmtId="178" fontId="3" fillId="10" borderId="57" xfId="0" applyNumberFormat="1" applyFont="1" applyFill="1" applyBorder="1" applyAlignment="1" applyProtection="1">
      <alignment horizontal="center" vertical="center"/>
    </xf>
    <xf numFmtId="178" fontId="3" fillId="10" borderId="54" xfId="0" applyNumberFormat="1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5" borderId="88" xfId="0" applyFont="1" applyFill="1" applyBorder="1" applyAlignment="1">
      <alignment horizontal="center" vertical="center"/>
    </xf>
    <xf numFmtId="0" fontId="4" fillId="5" borderId="135" xfId="0" applyFont="1" applyFill="1" applyBorder="1" applyAlignment="1">
      <alignment horizontal="center" vertical="center"/>
    </xf>
    <xf numFmtId="176" fontId="4" fillId="0" borderId="131" xfId="0" applyNumberFormat="1" applyFont="1" applyFill="1" applyBorder="1" applyAlignment="1" applyProtection="1">
      <alignment vertical="center"/>
      <protection locked="0"/>
    </xf>
    <xf numFmtId="176" fontId="4" fillId="0" borderId="132" xfId="0" applyNumberFormat="1" applyFont="1" applyFill="1" applyBorder="1" applyAlignment="1" applyProtection="1">
      <alignment vertical="center"/>
      <protection locked="0"/>
    </xf>
    <xf numFmtId="176" fontId="4" fillId="0" borderId="133" xfId="0" applyNumberFormat="1" applyFont="1" applyFill="1" applyBorder="1" applyAlignment="1" applyProtection="1">
      <alignment vertical="center"/>
      <protection locked="0"/>
    </xf>
    <xf numFmtId="0" fontId="4" fillId="5" borderId="129" xfId="0" applyFont="1" applyFill="1" applyBorder="1" applyAlignment="1">
      <alignment vertical="center"/>
    </xf>
    <xf numFmtId="0" fontId="4" fillId="5" borderId="134" xfId="0" applyFont="1" applyFill="1" applyBorder="1" applyAlignment="1">
      <alignment vertical="center"/>
    </xf>
    <xf numFmtId="0" fontId="4" fillId="5" borderId="134" xfId="0" applyFont="1" applyFill="1" applyBorder="1" applyAlignment="1">
      <alignment horizontal="center" vertical="center"/>
    </xf>
    <xf numFmtId="0" fontId="4" fillId="5" borderId="136" xfId="0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vertical="center"/>
    </xf>
    <xf numFmtId="0" fontId="4" fillId="5" borderId="105" xfId="0" applyFont="1" applyFill="1" applyBorder="1" applyAlignment="1" applyProtection="1">
      <alignment vertical="center"/>
    </xf>
    <xf numFmtId="180" fontId="3" fillId="14" borderId="47" xfId="0" applyNumberFormat="1" applyFont="1" applyFill="1" applyBorder="1" applyAlignment="1">
      <alignment vertical="center"/>
    </xf>
    <xf numFmtId="180" fontId="3" fillId="14" borderId="45" xfId="0" applyNumberFormat="1" applyFont="1" applyFill="1" applyBorder="1" applyAlignment="1">
      <alignment vertical="center"/>
    </xf>
    <xf numFmtId="0" fontId="4" fillId="10" borderId="107" xfId="0" applyFont="1" applyFill="1" applyBorder="1" applyAlignment="1" applyProtection="1">
      <alignment horizontal="center" vertical="center" shrinkToFit="1"/>
    </xf>
    <xf numFmtId="0" fontId="4" fillId="10" borderId="108" xfId="0" applyFont="1" applyFill="1" applyBorder="1" applyAlignment="1" applyProtection="1">
      <alignment horizontal="center" vertical="center" shrinkToFit="1"/>
    </xf>
    <xf numFmtId="0" fontId="4" fillId="3" borderId="118" xfId="0" applyFont="1" applyFill="1" applyBorder="1" applyAlignment="1">
      <alignment vertical="center"/>
    </xf>
    <xf numFmtId="0" fontId="4" fillId="3" borderId="112" xfId="0" applyFont="1" applyFill="1" applyBorder="1" applyAlignment="1">
      <alignment vertical="center"/>
    </xf>
    <xf numFmtId="0" fontId="4" fillId="5" borderId="118" xfId="0" applyFont="1" applyFill="1" applyBorder="1" applyAlignment="1">
      <alignment vertical="center" shrinkToFit="1"/>
    </xf>
    <xf numFmtId="0" fontId="4" fillId="5" borderId="112" xfId="0" applyFont="1" applyFill="1" applyBorder="1" applyAlignment="1">
      <alignment vertical="center" shrinkToFit="1"/>
    </xf>
    <xf numFmtId="0" fontId="4" fillId="5" borderId="119" xfId="0" applyFont="1" applyFill="1" applyBorder="1" applyAlignment="1">
      <alignment vertical="center" shrinkToFit="1"/>
    </xf>
    <xf numFmtId="176" fontId="4" fillId="5" borderId="113" xfId="0" applyNumberFormat="1" applyFont="1" applyFill="1" applyBorder="1" applyAlignment="1" applyProtection="1">
      <alignment vertical="center"/>
    </xf>
    <xf numFmtId="176" fontId="4" fillId="5" borderId="114" xfId="0" applyNumberFormat="1" applyFont="1" applyFill="1" applyBorder="1" applyAlignment="1" applyProtection="1">
      <alignment vertical="center"/>
    </xf>
    <xf numFmtId="176" fontId="4" fillId="5" borderId="115" xfId="0" applyNumberFormat="1" applyFont="1" applyFill="1" applyBorder="1" applyAlignment="1" applyProtection="1">
      <alignment vertical="center"/>
    </xf>
    <xf numFmtId="0" fontId="4" fillId="5" borderId="18" xfId="0" applyFont="1" applyFill="1" applyBorder="1" applyAlignment="1">
      <alignment vertical="center" shrinkToFit="1"/>
    </xf>
    <xf numFmtId="0" fontId="4" fillId="5" borderId="19" xfId="0" applyFont="1" applyFill="1" applyBorder="1" applyAlignment="1">
      <alignment vertical="center" shrinkToFit="1"/>
    </xf>
    <xf numFmtId="0" fontId="4" fillId="5" borderId="20" xfId="0" applyFont="1" applyFill="1" applyBorder="1" applyAlignment="1">
      <alignment vertical="center" shrinkToFit="1"/>
    </xf>
    <xf numFmtId="0" fontId="4" fillId="5" borderId="18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4" fillId="5" borderId="128" xfId="0" applyFont="1" applyFill="1" applyBorder="1" applyAlignment="1">
      <alignment vertical="center"/>
    </xf>
    <xf numFmtId="0" fontId="4" fillId="5" borderId="130" xfId="0" applyFont="1" applyFill="1" applyBorder="1" applyAlignment="1">
      <alignment vertical="center"/>
    </xf>
    <xf numFmtId="177" fontId="3" fillId="6" borderId="7" xfId="0" applyNumberFormat="1" applyFont="1" applyFill="1" applyBorder="1" applyAlignment="1" applyProtection="1">
      <alignment horizontal="center" vertical="center"/>
    </xf>
    <xf numFmtId="177" fontId="3" fillId="6" borderId="8" xfId="0" applyNumberFormat="1" applyFont="1" applyFill="1" applyBorder="1" applyAlignment="1" applyProtection="1">
      <alignment horizontal="center" vertical="center"/>
    </xf>
    <xf numFmtId="177" fontId="3" fillId="6" borderId="87" xfId="0" applyNumberFormat="1" applyFont="1" applyFill="1" applyBorder="1" applyAlignment="1" applyProtection="1">
      <alignment horizontal="center" vertical="center"/>
    </xf>
    <xf numFmtId="0" fontId="4" fillId="11" borderId="34" xfId="0" applyFont="1" applyFill="1" applyBorder="1" applyAlignment="1" applyProtection="1">
      <alignment horizontal="center" vertical="center"/>
    </xf>
    <xf numFmtId="0" fontId="4" fillId="11" borderId="33" xfId="0" applyFont="1" applyFill="1" applyBorder="1" applyAlignment="1" applyProtection="1">
      <alignment horizontal="center" vertical="center"/>
    </xf>
    <xf numFmtId="177" fontId="3" fillId="9" borderId="2" xfId="0" applyNumberFormat="1" applyFont="1" applyFill="1" applyBorder="1" applyAlignment="1" applyProtection="1">
      <alignment horizontal="center" vertical="center"/>
    </xf>
    <xf numFmtId="177" fontId="3" fillId="9" borderId="3" xfId="0" applyNumberFormat="1" applyFont="1" applyFill="1" applyBorder="1" applyAlignment="1" applyProtection="1">
      <alignment horizontal="center" vertical="center"/>
    </xf>
    <xf numFmtId="177" fontId="3" fillId="9" borderId="105" xfId="0" applyNumberFormat="1" applyFont="1" applyFill="1" applyBorder="1" applyAlignment="1" applyProtection="1">
      <alignment horizontal="center" vertical="center"/>
    </xf>
    <xf numFmtId="0" fontId="4" fillId="9" borderId="55" xfId="0" applyFont="1" applyFill="1" applyBorder="1" applyAlignment="1" applyProtection="1">
      <alignment horizontal="center" vertical="center"/>
    </xf>
    <xf numFmtId="0" fontId="4" fillId="9" borderId="32" xfId="0" applyFont="1" applyFill="1" applyBorder="1" applyAlignment="1" applyProtection="1">
      <alignment horizontal="center" vertical="center"/>
    </xf>
    <xf numFmtId="0" fontId="4" fillId="9" borderId="97" xfId="0" applyFont="1" applyFill="1" applyBorder="1" applyAlignment="1" applyProtection="1">
      <alignment horizontal="center" vertical="center"/>
    </xf>
    <xf numFmtId="0" fontId="4" fillId="9" borderId="33" xfId="0" applyFont="1" applyFill="1" applyBorder="1" applyAlignment="1" applyProtection="1">
      <alignment horizontal="center" vertical="center"/>
    </xf>
    <xf numFmtId="0" fontId="4" fillId="9" borderId="35" xfId="0" applyFont="1" applyFill="1" applyBorder="1" applyAlignment="1" applyProtection="1">
      <alignment horizontal="center" vertical="center"/>
    </xf>
    <xf numFmtId="176" fontId="4" fillId="0" borderId="63" xfId="0" applyNumberFormat="1" applyFont="1" applyFill="1" applyBorder="1" applyAlignment="1" applyProtection="1">
      <alignment vertical="center"/>
      <protection locked="0"/>
    </xf>
    <xf numFmtId="176" fontId="4" fillId="0" borderId="64" xfId="0" applyNumberFormat="1" applyFont="1" applyFill="1" applyBorder="1" applyAlignment="1" applyProtection="1">
      <alignment vertical="center"/>
      <protection locked="0"/>
    </xf>
    <xf numFmtId="176" fontId="4" fillId="0" borderId="72" xfId="0" applyNumberFormat="1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66" xfId="0" applyFont="1" applyFill="1" applyBorder="1" applyAlignment="1">
      <alignment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9" borderId="34" xfId="0" applyFont="1" applyFill="1" applyBorder="1" applyAlignment="1" applyProtection="1">
      <alignment horizontal="right" wrapText="1"/>
    </xf>
    <xf numFmtId="0" fontId="7" fillId="9" borderId="33" xfId="0" applyFont="1" applyFill="1" applyBorder="1" applyAlignment="1" applyProtection="1">
      <alignment horizontal="right" wrapText="1"/>
    </xf>
    <xf numFmtId="0" fontId="7" fillId="9" borderId="110" xfId="0" applyFont="1" applyFill="1" applyBorder="1" applyAlignment="1" applyProtection="1">
      <alignment horizontal="right" wrapText="1"/>
    </xf>
    <xf numFmtId="177" fontId="3" fillId="0" borderId="7" xfId="0" applyNumberFormat="1" applyFont="1" applyFill="1" applyBorder="1" applyAlignment="1" applyProtection="1">
      <alignment horizontal="center" vertical="center"/>
      <protection locked="0"/>
    </xf>
    <xf numFmtId="177" fontId="3" fillId="0" borderId="8" xfId="0" applyNumberFormat="1" applyFont="1" applyFill="1" applyBorder="1" applyAlignment="1" applyProtection="1">
      <alignment horizontal="center" vertical="center"/>
      <protection locked="0"/>
    </xf>
    <xf numFmtId="177" fontId="3" fillId="0" borderId="9" xfId="0" applyNumberFormat="1" applyFont="1" applyFill="1" applyBorder="1" applyAlignment="1" applyProtection="1">
      <alignment horizontal="center" vertical="center"/>
      <protection locked="0"/>
    </xf>
    <xf numFmtId="0" fontId="4" fillId="6" borderId="55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8" fillId="5" borderId="52" xfId="0" applyFont="1" applyFill="1" applyBorder="1" applyAlignment="1">
      <alignment horizontal="center" vertical="center" wrapText="1" shrinkToFit="1"/>
    </xf>
    <xf numFmtId="0" fontId="8" fillId="5" borderId="33" xfId="0" applyFont="1" applyFill="1" applyBorder="1" applyAlignment="1">
      <alignment horizontal="center" vertical="center" shrinkToFit="1"/>
    </xf>
    <xf numFmtId="0" fontId="4" fillId="10" borderId="34" xfId="0" applyFont="1" applyFill="1" applyBorder="1" applyAlignment="1" applyProtection="1">
      <alignment horizontal="center" vertical="center"/>
    </xf>
    <xf numFmtId="0" fontId="4" fillId="10" borderId="33" xfId="0" applyFont="1" applyFill="1" applyBorder="1" applyAlignment="1" applyProtection="1">
      <alignment horizontal="center" vertical="center"/>
    </xf>
    <xf numFmtId="0" fontId="4" fillId="10" borderId="53" xfId="0" applyFont="1" applyFill="1" applyBorder="1" applyAlignment="1" applyProtection="1">
      <alignment horizontal="center" vertical="center"/>
    </xf>
    <xf numFmtId="177" fontId="3" fillId="10" borderId="106" xfId="0" applyNumberFormat="1" applyFont="1" applyFill="1" applyBorder="1" applyAlignment="1" applyProtection="1">
      <alignment horizontal="center" vertical="center"/>
    </xf>
    <xf numFmtId="177" fontId="3" fillId="10" borderId="107" xfId="0" applyNumberFormat="1" applyFont="1" applyFill="1" applyBorder="1" applyAlignment="1" applyProtection="1">
      <alignment horizontal="center" vertical="center"/>
    </xf>
    <xf numFmtId="0" fontId="4" fillId="10" borderId="37" xfId="0" applyNumberFormat="1" applyFont="1" applyFill="1" applyBorder="1" applyAlignment="1">
      <alignment horizontal="center" vertical="center" shrinkToFit="1"/>
    </xf>
    <xf numFmtId="0" fontId="4" fillId="10" borderId="39" xfId="0" applyNumberFormat="1" applyFont="1" applyFill="1" applyBorder="1" applyAlignment="1">
      <alignment horizontal="center" vertical="center" shrinkToFit="1"/>
    </xf>
    <xf numFmtId="0" fontId="7" fillId="5" borderId="48" xfId="0" applyFont="1" applyFill="1" applyBorder="1" applyAlignment="1">
      <alignment vertical="center" shrinkToFit="1"/>
    </xf>
    <xf numFmtId="49" fontId="12" fillId="3" borderId="24" xfId="0" applyNumberFormat="1" applyFont="1" applyFill="1" applyBorder="1" applyAlignment="1">
      <alignment horizontal="center" vertical="center"/>
    </xf>
    <xf numFmtId="9" fontId="12" fillId="10" borderId="10" xfId="0" applyNumberFormat="1" applyFont="1" applyFill="1" applyBorder="1" applyAlignment="1">
      <alignment horizontal="center" vertical="center" shrinkToFit="1"/>
    </xf>
    <xf numFmtId="9" fontId="12" fillId="10" borderId="11" xfId="0" applyNumberFormat="1" applyFont="1" applyFill="1" applyBorder="1" applyAlignment="1">
      <alignment horizontal="center" vertical="center" shrinkToFit="1"/>
    </xf>
    <xf numFmtId="9" fontId="12" fillId="10" borderId="12" xfId="0" applyNumberFormat="1" applyFont="1" applyFill="1" applyBorder="1" applyAlignment="1">
      <alignment horizontal="center" vertical="center" shrinkToFit="1"/>
    </xf>
    <xf numFmtId="9" fontId="12" fillId="10" borderId="7" xfId="0" applyNumberFormat="1" applyFont="1" applyFill="1" applyBorder="1" applyAlignment="1">
      <alignment horizontal="center" vertical="center" shrinkToFit="1"/>
    </xf>
    <xf numFmtId="9" fontId="12" fillId="10" borderId="8" xfId="0" applyNumberFormat="1" applyFont="1" applyFill="1" applyBorder="1" applyAlignment="1">
      <alignment horizontal="center" vertical="center" shrinkToFit="1"/>
    </xf>
    <xf numFmtId="9" fontId="12" fillId="10" borderId="9" xfId="0" applyNumberFormat="1" applyFont="1" applyFill="1" applyBorder="1" applyAlignment="1">
      <alignment horizontal="center" vertical="center" shrinkToFit="1"/>
    </xf>
    <xf numFmtId="0" fontId="12" fillId="10" borderId="10" xfId="0" applyFont="1" applyFill="1" applyBorder="1" applyAlignment="1">
      <alignment horizontal="center" vertical="center" shrinkToFit="1"/>
    </xf>
    <xf numFmtId="0" fontId="12" fillId="10" borderId="11" xfId="0" applyFont="1" applyFill="1" applyBorder="1" applyAlignment="1">
      <alignment horizontal="center" vertical="center" shrinkToFit="1"/>
    </xf>
    <xf numFmtId="0" fontId="12" fillId="10" borderId="12" xfId="0" applyFont="1" applyFill="1" applyBorder="1" applyAlignment="1">
      <alignment horizontal="center" vertical="center" shrinkToFit="1"/>
    </xf>
    <xf numFmtId="0" fontId="12" fillId="10" borderId="47" xfId="0" applyFont="1" applyFill="1" applyBorder="1" applyAlignment="1">
      <alignment horizontal="center" vertical="center" shrinkToFit="1"/>
    </xf>
    <xf numFmtId="0" fontId="12" fillId="10" borderId="45" xfId="0" applyFont="1" applyFill="1" applyBorder="1" applyAlignment="1">
      <alignment horizontal="center" vertical="center" shrinkToFit="1"/>
    </xf>
    <xf numFmtId="0" fontId="12" fillId="10" borderId="46" xfId="0" applyFont="1" applyFill="1" applyBorder="1" applyAlignment="1">
      <alignment horizontal="center" vertical="center" shrinkToFit="1"/>
    </xf>
    <xf numFmtId="49" fontId="12" fillId="10" borderId="24" xfId="0" applyNumberFormat="1" applyFont="1" applyFill="1" applyBorder="1" applyAlignment="1">
      <alignment horizontal="center" vertical="center"/>
    </xf>
    <xf numFmtId="0" fontId="12" fillId="11" borderId="28" xfId="0" applyFont="1" applyFill="1" applyBorder="1" applyAlignment="1">
      <alignment vertical="center" shrinkToFit="1"/>
    </xf>
    <xf numFmtId="0" fontId="12" fillId="11" borderId="11" xfId="0" applyFont="1" applyFill="1" applyBorder="1" applyAlignment="1">
      <alignment vertical="center" shrinkToFit="1"/>
    </xf>
    <xf numFmtId="0" fontId="12" fillId="11" borderId="12" xfId="0" applyFont="1" applyFill="1" applyBorder="1" applyAlignment="1">
      <alignment vertical="center" shrinkToFit="1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3" borderId="25" xfId="0" applyFont="1" applyFill="1" applyBorder="1" applyAlignment="1">
      <alignment wrapText="1" shrinkToFit="1"/>
    </xf>
    <xf numFmtId="0" fontId="7" fillId="3" borderId="0" xfId="0" applyFont="1" applyFill="1" applyAlignment="1">
      <alignment wrapText="1" shrinkToFit="1"/>
    </xf>
    <xf numFmtId="0" fontId="7" fillId="3" borderId="25" xfId="0" applyFont="1" applyFill="1" applyBorder="1" applyAlignment="1">
      <alignment wrapText="1" shrinkToFit="1"/>
    </xf>
    <xf numFmtId="0" fontId="11" fillId="5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2F2F2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9</xdr:row>
          <xdr:rowOff>0</xdr:rowOff>
        </xdr:from>
        <xdr:to>
          <xdr:col>30</xdr:col>
          <xdr:colOff>133350</xdr:colOff>
          <xdr:row>9</xdr:row>
          <xdr:rowOff>200025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536"/>
  <sheetViews>
    <sheetView tabSelected="1" view="pageBreakPreview" topLeftCell="B1" zoomScale="115" zoomScaleNormal="100" zoomScaleSheetLayoutView="115" workbookViewId="0">
      <selection activeCell="J2" sqref="J2:AH2"/>
    </sheetView>
  </sheetViews>
  <sheetFormatPr defaultRowHeight="13.5"/>
  <cols>
    <col min="1" max="1" width="20.25" style="39" hidden="1" customWidth="1"/>
    <col min="2" max="62" width="2.625" style="6" customWidth="1"/>
    <col min="63" max="71" width="2.625" style="30" customWidth="1"/>
    <col min="72" max="73" width="2.625" style="33" customWidth="1"/>
    <col min="74" max="102" width="2.625" style="6" customWidth="1"/>
    <col min="103" max="16384" width="9" style="6"/>
  </cols>
  <sheetData>
    <row r="1" spans="1:73" s="5" customFormat="1" ht="21.75" customHeight="1" thickBot="1">
      <c r="A1" s="38"/>
      <c r="B1" s="403" t="s">
        <v>159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BK1" s="29"/>
      <c r="BL1" s="29"/>
      <c r="BM1" s="29"/>
      <c r="BN1" s="29"/>
      <c r="BO1" s="29"/>
      <c r="BP1" s="29"/>
      <c r="BQ1" s="241" t="s">
        <v>74</v>
      </c>
      <c r="BR1" s="241" t="s">
        <v>75</v>
      </c>
      <c r="BS1" s="29"/>
      <c r="BT1" s="32"/>
      <c r="BU1" s="32"/>
    </row>
    <row r="2" spans="1:73" s="5" customFormat="1" ht="18" customHeight="1" thickBot="1">
      <c r="A2" s="38"/>
      <c r="B2" s="404" t="s">
        <v>61</v>
      </c>
      <c r="C2" s="405"/>
      <c r="D2" s="405"/>
      <c r="E2" s="405"/>
      <c r="F2" s="405"/>
      <c r="G2" s="405"/>
      <c r="H2" s="405"/>
      <c r="I2" s="405"/>
      <c r="J2" s="406"/>
      <c r="K2" s="406"/>
      <c r="L2" s="406"/>
      <c r="M2" s="406"/>
      <c r="N2" s="406"/>
      <c r="O2" s="406"/>
      <c r="P2" s="406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8"/>
      <c r="BK2" s="29"/>
      <c r="BL2" s="29"/>
      <c r="BM2" s="29"/>
      <c r="BN2" s="29"/>
      <c r="BO2" s="29"/>
      <c r="BP2" s="29"/>
      <c r="BQ2" s="241"/>
      <c r="BR2" s="241"/>
      <c r="BS2" s="29"/>
      <c r="BT2" s="32"/>
      <c r="BU2" s="32"/>
    </row>
    <row r="3" spans="1:73" ht="18" customHeight="1" thickBot="1">
      <c r="B3" s="440" t="s">
        <v>146</v>
      </c>
      <c r="C3" s="441"/>
      <c r="D3" s="441"/>
      <c r="E3" s="441"/>
      <c r="F3" s="441"/>
      <c r="G3" s="441"/>
      <c r="H3" s="441"/>
      <c r="I3" s="442"/>
      <c r="J3" s="437"/>
      <c r="K3" s="438"/>
      <c r="L3" s="438"/>
      <c r="M3" s="438"/>
      <c r="N3" s="438"/>
      <c r="O3" s="438"/>
      <c r="P3" s="439"/>
      <c r="Q3" s="5" t="s">
        <v>60</v>
      </c>
      <c r="AH3" s="41" t="s">
        <v>154</v>
      </c>
      <c r="BQ3" s="241"/>
      <c r="BR3" s="241"/>
    </row>
    <row r="4" spans="1:73" ht="18" customHeight="1" thickBot="1">
      <c r="B4" s="127" t="s">
        <v>51</v>
      </c>
      <c r="C4" s="128"/>
      <c r="BO4" s="240" t="s">
        <v>71</v>
      </c>
      <c r="BP4" s="240" t="s">
        <v>72</v>
      </c>
      <c r="BQ4" s="241"/>
      <c r="BR4" s="241"/>
    </row>
    <row r="5" spans="1:73" ht="18" customHeight="1" thickBot="1">
      <c r="A5" s="39" t="b">
        <v>0</v>
      </c>
      <c r="B5" s="409" t="s">
        <v>28</v>
      </c>
      <c r="C5" s="410"/>
      <c r="D5" s="410"/>
      <c r="E5" s="411"/>
      <c r="F5" s="26"/>
      <c r="G5" s="412" t="s">
        <v>29</v>
      </c>
      <c r="H5" s="413"/>
      <c r="I5" s="5" t="s">
        <v>44</v>
      </c>
      <c r="AA5" s="27"/>
      <c r="BO5" s="240"/>
      <c r="BP5" s="240"/>
      <c r="BQ5" s="241"/>
      <c r="BR5" s="241"/>
    </row>
    <row r="6" spans="1:73" ht="18" customHeight="1">
      <c r="B6" s="455"/>
      <c r="C6" s="456"/>
      <c r="D6" s="456"/>
      <c r="E6" s="457"/>
      <c r="F6" s="431" t="s">
        <v>30</v>
      </c>
      <c r="G6" s="432"/>
      <c r="H6" s="433"/>
      <c r="I6" s="428" t="s">
        <v>5</v>
      </c>
      <c r="J6" s="429"/>
      <c r="K6" s="429"/>
      <c r="L6" s="429"/>
      <c r="M6" s="430"/>
      <c r="N6" s="453" t="s">
        <v>45</v>
      </c>
      <c r="O6" s="454"/>
      <c r="P6" s="454"/>
      <c r="Q6" s="454"/>
      <c r="R6" s="454"/>
      <c r="S6" s="454"/>
      <c r="T6" s="454"/>
      <c r="U6" s="454"/>
      <c r="V6" s="52"/>
      <c r="W6" s="52"/>
      <c r="X6" s="52"/>
      <c r="Y6" s="52"/>
      <c r="Z6" s="52"/>
      <c r="AA6" s="53"/>
      <c r="AB6" s="414" t="s">
        <v>77</v>
      </c>
      <c r="AC6" s="415"/>
      <c r="AD6" s="415"/>
      <c r="AE6" s="415"/>
      <c r="AF6" s="415"/>
      <c r="AG6" s="415"/>
      <c r="AH6" s="416"/>
      <c r="BO6" s="240"/>
      <c r="BP6" s="240"/>
      <c r="BQ6" s="241"/>
      <c r="BR6" s="241"/>
    </row>
    <row r="7" spans="1:73" ht="18" customHeight="1">
      <c r="B7" s="458"/>
      <c r="C7" s="459"/>
      <c r="D7" s="459"/>
      <c r="E7" s="460"/>
      <c r="F7" s="434"/>
      <c r="G7" s="435"/>
      <c r="H7" s="436"/>
      <c r="I7" s="425" t="s">
        <v>33</v>
      </c>
      <c r="J7" s="426"/>
      <c r="K7" s="426"/>
      <c r="L7" s="426"/>
      <c r="M7" s="427"/>
      <c r="N7" s="242" t="s">
        <v>80</v>
      </c>
      <c r="O7" s="243"/>
      <c r="P7" s="243"/>
      <c r="Q7" s="243"/>
      <c r="R7" s="243"/>
      <c r="S7" s="243"/>
      <c r="T7" s="243"/>
      <c r="U7" s="242" t="s">
        <v>73</v>
      </c>
      <c r="V7" s="243"/>
      <c r="W7" s="243"/>
      <c r="X7" s="243"/>
      <c r="Y7" s="243"/>
      <c r="Z7" s="243"/>
      <c r="AA7" s="244"/>
      <c r="AB7" s="417" t="s">
        <v>93</v>
      </c>
      <c r="AC7" s="418"/>
      <c r="AD7" s="418"/>
      <c r="AE7" s="418"/>
      <c r="AF7" s="418"/>
      <c r="AG7" s="418"/>
      <c r="AH7" s="419"/>
      <c r="BO7" s="240"/>
      <c r="BP7" s="240"/>
      <c r="BQ7" s="241"/>
      <c r="BR7" s="241"/>
    </row>
    <row r="8" spans="1:73" ht="18" customHeight="1">
      <c r="B8" s="445" t="s">
        <v>31</v>
      </c>
      <c r="C8" s="446"/>
      <c r="D8" s="446"/>
      <c r="E8" s="447"/>
      <c r="F8" s="422"/>
      <c r="G8" s="423"/>
      <c r="H8" s="424"/>
      <c r="I8" s="463" t="str">
        <f>IF(F5="","",HLOOKUP(F5,地域区分性能,2,FALSE))</f>
        <v/>
      </c>
      <c r="J8" s="464"/>
      <c r="K8" s="464"/>
      <c r="L8" s="461" t="str">
        <f>IF(F5="","",IF(BO8=1,"適",IF(BO8=2,"-","不適")))</f>
        <v/>
      </c>
      <c r="M8" s="462"/>
      <c r="N8" s="450" t="str">
        <f>IF(F5="","",HLOOKUP(F5,地域区分性能,3,FALSE))</f>
        <v/>
      </c>
      <c r="O8" s="451"/>
      <c r="P8" s="451"/>
      <c r="Q8" s="451"/>
      <c r="R8" s="452"/>
      <c r="S8" s="448" t="str">
        <f>IF(F5="","",IF(BP8=1,"適",IF(BP8=2,"-","不適")))</f>
        <v/>
      </c>
      <c r="T8" s="449"/>
      <c r="U8" s="245" t="str">
        <f>IF(F5="","",HLOOKUP(F5,地域区分性能,3,FALSE))</f>
        <v/>
      </c>
      <c r="V8" s="246"/>
      <c r="W8" s="246"/>
      <c r="X8" s="246"/>
      <c r="Y8" s="246"/>
      <c r="Z8" s="252" t="str">
        <f>IF(F5="","",IF(BQ8=1,"適",IF(BQ8=2,"-","不適")))</f>
        <v/>
      </c>
      <c r="AA8" s="253"/>
      <c r="AB8" s="443" t="str">
        <f>IF(A10=TRUE,BT15,BT14)</f>
        <v/>
      </c>
      <c r="AC8" s="444"/>
      <c r="AD8" s="444"/>
      <c r="AE8" s="444"/>
      <c r="AF8" s="444"/>
      <c r="AG8" s="420" t="str">
        <f>IF(F5="","",IF(BR8=1,"適",IF(BR8=2,"-","不適")))</f>
        <v/>
      </c>
      <c r="AH8" s="421"/>
      <c r="BO8" s="30">
        <f>IF(I8="-",1,IF(F8&lt;=I8,1,0))</f>
        <v>1</v>
      </c>
      <c r="BP8" s="30">
        <f>IF(N8="-",1,IF(F8&lt;=N8,1,0))</f>
        <v>1</v>
      </c>
      <c r="BQ8" s="30">
        <f>IF(U8="-",1,IF(F8&lt;=U8,1,0))</f>
        <v>1</v>
      </c>
      <c r="BR8" s="30">
        <f>IF(AB8="-",1,IF(F8&lt;=AB8,1,0))</f>
        <v>1</v>
      </c>
      <c r="BU8" s="33" t="s">
        <v>68</v>
      </c>
    </row>
    <row r="9" spans="1:73" ht="18" customHeight="1">
      <c r="B9" s="445" t="s">
        <v>32</v>
      </c>
      <c r="C9" s="446"/>
      <c r="D9" s="446"/>
      <c r="E9" s="447"/>
      <c r="F9" s="528"/>
      <c r="G9" s="529"/>
      <c r="H9" s="530"/>
      <c r="I9" s="538" t="str">
        <f>IF(F5="","",HLOOKUP(F5,地域区分性能,7,FALSE))</f>
        <v/>
      </c>
      <c r="J9" s="539"/>
      <c r="K9" s="539"/>
      <c r="L9" s="481" t="str">
        <f>IF(F5="","",IF(I9="-","-",IF(BO9=1,"適","不適")))</f>
        <v/>
      </c>
      <c r="M9" s="482"/>
      <c r="N9" s="498" t="str">
        <f>IF(BN9=0,"",IF(F5="","",HLOOKUP(F5,地域区分性能,7,FALSE)))</f>
        <v/>
      </c>
      <c r="O9" s="499"/>
      <c r="P9" s="499"/>
      <c r="Q9" s="499"/>
      <c r="R9" s="500"/>
      <c r="S9" s="531" t="str">
        <f>IF(BN9=0,"",IF(F5="","",IF(N9="-","-",IF(BP9=1,"適","不適"))))</f>
        <v/>
      </c>
      <c r="T9" s="532"/>
      <c r="U9" s="247" t="str">
        <f>IF(BN9=0,"",IF(F5="","",HLOOKUP(F5,地域区分性能,7,FALSE)))</f>
        <v/>
      </c>
      <c r="V9" s="248"/>
      <c r="W9" s="248"/>
      <c r="X9" s="248"/>
      <c r="Y9" s="248"/>
      <c r="Z9" s="254" t="str">
        <f>IF(BN9=0,"",IF(F5="","",IF(U9="-","-",IF(BQ9=1,"適","不適"))))</f>
        <v/>
      </c>
      <c r="AA9" s="255"/>
      <c r="AB9" s="503" t="str">
        <f>IF(BN9=0,"",IF(F5="","",HLOOKUP(F5,地域区分性能,7,FALSE)))</f>
        <v/>
      </c>
      <c r="AC9" s="504"/>
      <c r="AD9" s="504"/>
      <c r="AE9" s="504"/>
      <c r="AF9" s="505"/>
      <c r="AG9" s="506" t="str">
        <f>IF(BN9=0,"",IF(F5="","",IF(AB9="-","-",IF(BR9=1,"適","不適"))))</f>
        <v/>
      </c>
      <c r="AH9" s="507"/>
      <c r="BN9" s="30">
        <f>IF(A5=TRUE,0,1)</f>
        <v>1</v>
      </c>
      <c r="BO9" s="30">
        <f>IF(OR(I9="-",I9=""),1,IF(F9&lt;=I9,1,0))</f>
        <v>1</v>
      </c>
      <c r="BP9" s="30">
        <f>IF(OR(N9="-",N9=""),1,IF(F9&lt;=N9,1,0))</f>
        <v>1</v>
      </c>
      <c r="BQ9" s="30">
        <f>IF(OR(U9="-",U9=""),1,IF(F9&lt;=U9,1,0))</f>
        <v>1</v>
      </c>
      <c r="BR9" s="30">
        <f>IF(OR(AB9="-",AB9=""),1,IF(F9&lt;=AB9,1,0))</f>
        <v>1</v>
      </c>
      <c r="BU9" s="33" t="s">
        <v>69</v>
      </c>
    </row>
    <row r="10" spans="1:73" ht="25.5" customHeight="1" thickBot="1">
      <c r="A10" s="39" t="b">
        <v>0</v>
      </c>
      <c r="B10" s="533" t="s">
        <v>41</v>
      </c>
      <c r="C10" s="534"/>
      <c r="D10" s="534"/>
      <c r="E10" s="534"/>
      <c r="F10" s="534"/>
      <c r="G10" s="534"/>
      <c r="H10" s="534"/>
      <c r="I10" s="535" t="str">
        <f>IF(F5="","",IF(BO10&lt;=1,"不適合","適合"))</f>
        <v/>
      </c>
      <c r="J10" s="536"/>
      <c r="K10" s="536"/>
      <c r="L10" s="536"/>
      <c r="M10" s="537"/>
      <c r="N10" s="501" t="str">
        <f>IF(F5="","",IF(BP10&lt;=1,"不適合","適合"))</f>
        <v/>
      </c>
      <c r="O10" s="502"/>
      <c r="P10" s="502"/>
      <c r="Q10" s="502"/>
      <c r="R10" s="502"/>
      <c r="S10" s="502"/>
      <c r="T10" s="502"/>
      <c r="U10" s="249" t="str">
        <f>IF(F5="","",IF(BQ10&lt;=1,"不適合","適合"))</f>
        <v/>
      </c>
      <c r="V10" s="250"/>
      <c r="W10" s="250"/>
      <c r="X10" s="250"/>
      <c r="Y10" s="250"/>
      <c r="Z10" s="250"/>
      <c r="AA10" s="251"/>
      <c r="AB10" s="525" t="s">
        <v>79</v>
      </c>
      <c r="AC10" s="526"/>
      <c r="AD10" s="526"/>
      <c r="AE10" s="527"/>
      <c r="AF10" s="508" t="str">
        <f>IF(F5="","",IF(BR10&lt;=1,"不適合","適合"))</f>
        <v/>
      </c>
      <c r="AG10" s="509"/>
      <c r="AH10" s="510"/>
      <c r="BO10" s="30">
        <f>BO8+BO9</f>
        <v>2</v>
      </c>
      <c r="BP10" s="30">
        <f>BP8+BP9</f>
        <v>2</v>
      </c>
      <c r="BQ10" s="30">
        <f>BQ8+BQ9</f>
        <v>2</v>
      </c>
      <c r="BR10" s="30">
        <f t="shared" ref="BR10" si="0">BR8+BR9</f>
        <v>2</v>
      </c>
    </row>
    <row r="11" spans="1:73" ht="15" customHeight="1">
      <c r="AC11" s="566"/>
    </row>
    <row r="12" spans="1:73" ht="18" customHeight="1" thickBot="1">
      <c r="B12" s="127" t="s">
        <v>50</v>
      </c>
    </row>
    <row r="13" spans="1:73" ht="18" customHeight="1">
      <c r="B13" s="520" t="s">
        <v>109</v>
      </c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2"/>
      <c r="O13" s="524" t="s">
        <v>145</v>
      </c>
      <c r="P13" s="524"/>
      <c r="Q13" s="524"/>
      <c r="R13" s="524"/>
      <c r="S13" s="524"/>
      <c r="T13" s="524"/>
      <c r="U13" s="524"/>
      <c r="V13" s="524"/>
      <c r="W13" s="524"/>
      <c r="X13" s="524"/>
      <c r="Y13" s="523" t="s">
        <v>42</v>
      </c>
      <c r="Z13" s="524"/>
      <c r="AA13" s="524"/>
      <c r="AB13" s="524"/>
      <c r="AC13" s="524"/>
      <c r="AD13" s="524"/>
      <c r="AE13" s="524"/>
      <c r="AF13" s="524"/>
      <c r="AG13" s="524"/>
      <c r="AH13" s="524"/>
      <c r="AJ13" s="214" t="s">
        <v>101</v>
      </c>
      <c r="AK13" s="215"/>
      <c r="AL13" s="215"/>
      <c r="AM13" s="215"/>
      <c r="AN13" s="215"/>
      <c r="AO13" s="215"/>
      <c r="AP13" s="215"/>
      <c r="AQ13" s="215"/>
      <c r="AR13" s="215"/>
      <c r="AS13" s="215"/>
      <c r="AT13" s="214" t="s">
        <v>100</v>
      </c>
      <c r="AU13" s="215"/>
      <c r="AV13" s="215"/>
      <c r="AW13" s="215"/>
      <c r="AX13" s="215"/>
      <c r="AY13" s="215"/>
      <c r="AZ13" s="215"/>
      <c r="BA13" s="215"/>
      <c r="BB13" s="215"/>
      <c r="BC13" s="216"/>
      <c r="BO13" s="30" t="s">
        <v>78</v>
      </c>
    </row>
    <row r="14" spans="1:73" ht="18" customHeight="1">
      <c r="B14" s="514" t="s">
        <v>0</v>
      </c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1"/>
      <c r="P14" s="512"/>
      <c r="Q14" s="512"/>
      <c r="R14" s="513"/>
      <c r="S14" s="516" t="s">
        <v>43</v>
      </c>
      <c r="T14" s="516"/>
      <c r="U14" s="516"/>
      <c r="V14" s="517"/>
      <c r="W14" s="518"/>
      <c r="X14" s="519"/>
      <c r="Y14" s="511"/>
      <c r="Z14" s="512"/>
      <c r="AA14" s="512"/>
      <c r="AB14" s="513"/>
      <c r="AC14" s="516" t="s">
        <v>43</v>
      </c>
      <c r="AD14" s="516"/>
      <c r="AE14" s="516"/>
      <c r="AF14" s="517"/>
      <c r="AG14" s="518"/>
      <c r="AH14" s="519"/>
      <c r="AJ14" s="217"/>
      <c r="AK14" s="218"/>
      <c r="AL14" s="218"/>
      <c r="AM14" s="218"/>
      <c r="AN14" s="218"/>
      <c r="AO14" s="218"/>
      <c r="AP14" s="218"/>
      <c r="AQ14" s="218"/>
      <c r="AR14" s="218"/>
      <c r="AS14" s="218"/>
      <c r="AT14" s="217"/>
      <c r="AU14" s="218"/>
      <c r="AV14" s="218"/>
      <c r="AW14" s="218"/>
      <c r="AX14" s="218"/>
      <c r="AY14" s="218"/>
      <c r="AZ14" s="218"/>
      <c r="BA14" s="218"/>
      <c r="BB14" s="218"/>
      <c r="BC14" s="219"/>
      <c r="BT14" s="33" t="str">
        <f>IF(F5="","",HLOOKUP(F5,地域区分性能,5,FALSE))</f>
        <v/>
      </c>
    </row>
    <row r="15" spans="1:73" ht="18" customHeight="1" thickBot="1">
      <c r="B15" s="466" t="s">
        <v>1</v>
      </c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263"/>
      <c r="P15" s="264"/>
      <c r="Q15" s="264"/>
      <c r="R15" s="265"/>
      <c r="S15" s="223" t="s">
        <v>43</v>
      </c>
      <c r="T15" s="223"/>
      <c r="U15" s="223"/>
      <c r="V15" s="224"/>
      <c r="W15" s="210"/>
      <c r="X15" s="211"/>
      <c r="Y15" s="263"/>
      <c r="Z15" s="264"/>
      <c r="AA15" s="264"/>
      <c r="AB15" s="265"/>
      <c r="AC15" s="223" t="s">
        <v>43</v>
      </c>
      <c r="AD15" s="223"/>
      <c r="AE15" s="223"/>
      <c r="AF15" s="224"/>
      <c r="AG15" s="210"/>
      <c r="AH15" s="211"/>
      <c r="AJ15" s="227" t="str">
        <f>IF(OR(F8="",O14="",O15="",O16="",O17="",O18=""),"",SUM(O14:R18))</f>
        <v/>
      </c>
      <c r="AK15" s="228"/>
      <c r="AL15" s="228"/>
      <c r="AM15" s="229"/>
      <c r="AN15" s="232" t="s">
        <v>43</v>
      </c>
      <c r="AO15" s="232"/>
      <c r="AP15" s="232"/>
      <c r="AQ15" s="233"/>
      <c r="AR15" s="225" t="s">
        <v>46</v>
      </c>
      <c r="AS15" s="226"/>
      <c r="AT15" s="227" t="str">
        <f>IF(OR(F8="",Y14="",Y15="",Y16="",Y17="",Y18=""),"",SUM(Y14:AB18))</f>
        <v/>
      </c>
      <c r="AU15" s="228"/>
      <c r="AV15" s="228"/>
      <c r="AW15" s="229"/>
      <c r="AX15" s="232" t="s">
        <v>43</v>
      </c>
      <c r="AY15" s="232"/>
      <c r="AZ15" s="232"/>
      <c r="BA15" s="233"/>
      <c r="BB15" s="230" t="s">
        <v>48</v>
      </c>
      <c r="BC15" s="231"/>
      <c r="BT15" s="33" t="str">
        <f>IF(F5="","",HLOOKUP(F5,地域区分性能,4,FALSE))</f>
        <v/>
      </c>
    </row>
    <row r="16" spans="1:73" ht="18" customHeight="1" thickBot="1">
      <c r="B16" s="466" t="s">
        <v>2</v>
      </c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263"/>
      <c r="P16" s="264"/>
      <c r="Q16" s="264"/>
      <c r="R16" s="265"/>
      <c r="S16" s="223" t="s">
        <v>43</v>
      </c>
      <c r="T16" s="223"/>
      <c r="U16" s="223"/>
      <c r="V16" s="224"/>
      <c r="W16" s="210"/>
      <c r="X16" s="211"/>
      <c r="Y16" s="263"/>
      <c r="Z16" s="264"/>
      <c r="AA16" s="264"/>
      <c r="AB16" s="265"/>
      <c r="AC16" s="223" t="s">
        <v>43</v>
      </c>
      <c r="AD16" s="223"/>
      <c r="AE16" s="223"/>
      <c r="AF16" s="224"/>
      <c r="AG16" s="210"/>
      <c r="AH16" s="211"/>
    </row>
    <row r="17" spans="2:55" ht="18" customHeight="1">
      <c r="B17" s="466" t="s">
        <v>3</v>
      </c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263"/>
      <c r="P17" s="264"/>
      <c r="Q17" s="264"/>
      <c r="R17" s="265"/>
      <c r="S17" s="223" t="s">
        <v>43</v>
      </c>
      <c r="T17" s="223"/>
      <c r="U17" s="223"/>
      <c r="V17" s="224"/>
      <c r="W17" s="210"/>
      <c r="X17" s="211"/>
      <c r="Y17" s="263"/>
      <c r="Z17" s="264"/>
      <c r="AA17" s="264"/>
      <c r="AB17" s="265"/>
      <c r="AC17" s="223" t="s">
        <v>43</v>
      </c>
      <c r="AD17" s="223"/>
      <c r="AE17" s="223"/>
      <c r="AF17" s="224"/>
      <c r="AG17" s="210"/>
      <c r="AH17" s="211"/>
      <c r="AJ17" s="214" t="s">
        <v>98</v>
      </c>
      <c r="AK17" s="215"/>
      <c r="AL17" s="215"/>
      <c r="AM17" s="215"/>
      <c r="AN17" s="215"/>
      <c r="AO17" s="215"/>
      <c r="AP17" s="215"/>
      <c r="AQ17" s="215"/>
      <c r="AR17" s="215"/>
      <c r="AS17" s="215"/>
      <c r="AT17" s="214" t="s">
        <v>99</v>
      </c>
      <c r="AU17" s="215"/>
      <c r="AV17" s="215"/>
      <c r="AW17" s="215"/>
      <c r="AX17" s="215"/>
      <c r="AY17" s="215"/>
      <c r="AZ17" s="215"/>
      <c r="BA17" s="215"/>
      <c r="BB17" s="215"/>
      <c r="BC17" s="216"/>
    </row>
    <row r="18" spans="2:55" ht="18" customHeight="1">
      <c r="B18" s="483" t="s">
        <v>4</v>
      </c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205"/>
      <c r="P18" s="206"/>
      <c r="Q18" s="206"/>
      <c r="R18" s="207"/>
      <c r="S18" s="208" t="s">
        <v>43</v>
      </c>
      <c r="T18" s="208"/>
      <c r="U18" s="208"/>
      <c r="V18" s="209"/>
      <c r="W18" s="203"/>
      <c r="X18" s="204"/>
      <c r="Y18" s="205"/>
      <c r="Z18" s="206"/>
      <c r="AA18" s="206"/>
      <c r="AB18" s="207"/>
      <c r="AC18" s="208" t="s">
        <v>43</v>
      </c>
      <c r="AD18" s="208"/>
      <c r="AE18" s="208"/>
      <c r="AF18" s="209"/>
      <c r="AG18" s="203"/>
      <c r="AH18" s="204"/>
      <c r="AJ18" s="220"/>
      <c r="AK18" s="221"/>
      <c r="AL18" s="221"/>
      <c r="AM18" s="221"/>
      <c r="AN18" s="221"/>
      <c r="AO18" s="221"/>
      <c r="AP18" s="221"/>
      <c r="AQ18" s="221"/>
      <c r="AR18" s="221"/>
      <c r="AS18" s="221"/>
      <c r="AT18" s="220"/>
      <c r="AU18" s="221"/>
      <c r="AV18" s="221"/>
      <c r="AW18" s="221"/>
      <c r="AX18" s="221"/>
      <c r="AY18" s="221"/>
      <c r="AZ18" s="221"/>
      <c r="BA18" s="221"/>
      <c r="BB18" s="221"/>
      <c r="BC18" s="222"/>
    </row>
    <row r="19" spans="2:55" ht="18" customHeight="1" thickBot="1">
      <c r="B19" s="485" t="s">
        <v>127</v>
      </c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7"/>
      <c r="O19" s="488" t="str">
        <f>IF(Y19="","",Y19)</f>
        <v/>
      </c>
      <c r="P19" s="489"/>
      <c r="Q19" s="489"/>
      <c r="R19" s="490"/>
      <c r="S19" s="208" t="s">
        <v>43</v>
      </c>
      <c r="T19" s="208"/>
      <c r="U19" s="208"/>
      <c r="V19" s="209"/>
      <c r="W19" s="203"/>
      <c r="X19" s="204"/>
      <c r="Y19" s="205"/>
      <c r="Z19" s="206"/>
      <c r="AA19" s="206"/>
      <c r="AB19" s="207"/>
      <c r="AC19" s="208" t="s">
        <v>43</v>
      </c>
      <c r="AD19" s="208"/>
      <c r="AE19" s="208"/>
      <c r="AF19" s="209"/>
      <c r="AG19" s="203"/>
      <c r="AH19" s="204"/>
      <c r="AJ19" s="234" t="str">
        <f>IF(O19="","",IF(AJ15="","",AJ15+O19))</f>
        <v/>
      </c>
      <c r="AK19" s="235"/>
      <c r="AL19" s="235"/>
      <c r="AM19" s="236"/>
      <c r="AN19" s="237" t="s">
        <v>43</v>
      </c>
      <c r="AO19" s="237"/>
      <c r="AP19" s="237"/>
      <c r="AQ19" s="238"/>
      <c r="AR19" s="259" t="s">
        <v>47</v>
      </c>
      <c r="AS19" s="260"/>
      <c r="AT19" s="234" t="str">
        <f>IF(OR(AT15="",Y19=""),"",AT15+Y19)</f>
        <v/>
      </c>
      <c r="AU19" s="235"/>
      <c r="AV19" s="235"/>
      <c r="AW19" s="236"/>
      <c r="AX19" s="237" t="s">
        <v>43</v>
      </c>
      <c r="AY19" s="237"/>
      <c r="AZ19" s="237"/>
      <c r="BA19" s="238"/>
      <c r="BB19" s="261" t="s">
        <v>49</v>
      </c>
      <c r="BC19" s="262"/>
    </row>
    <row r="20" spans="2:55" ht="18" customHeight="1" thickBot="1">
      <c r="B20" s="362" t="s">
        <v>96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4"/>
      <c r="O20" s="372"/>
      <c r="P20" s="373"/>
      <c r="Q20" s="373"/>
      <c r="R20" s="374"/>
      <c r="S20" s="175" t="s">
        <v>7</v>
      </c>
      <c r="T20" s="175"/>
      <c r="U20" s="175"/>
      <c r="V20" s="176"/>
      <c r="W20" s="201"/>
      <c r="X20" s="202"/>
      <c r="Y20" s="110" t="s">
        <v>152</v>
      </c>
      <c r="Z20" s="110"/>
      <c r="AA20" s="110"/>
      <c r="AB20" s="110"/>
      <c r="AC20" s="110"/>
      <c r="AD20" s="110"/>
      <c r="AE20" s="110"/>
      <c r="AF20" s="111"/>
      <c r="AG20" s="201"/>
      <c r="AH20" s="202"/>
    </row>
    <row r="21" spans="2:55" ht="18" customHeight="1" thickBot="1">
      <c r="B21" s="485" t="s">
        <v>97</v>
      </c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7"/>
      <c r="O21" s="205"/>
      <c r="P21" s="206"/>
      <c r="Q21" s="206"/>
      <c r="R21" s="207"/>
      <c r="S21" s="208" t="s">
        <v>7</v>
      </c>
      <c r="T21" s="208"/>
      <c r="U21" s="208"/>
      <c r="V21" s="209"/>
      <c r="W21" s="203"/>
      <c r="X21" s="204"/>
      <c r="Y21" s="112" t="s">
        <v>153</v>
      </c>
      <c r="Z21" s="112"/>
      <c r="AA21" s="112"/>
      <c r="AB21" s="112"/>
      <c r="AC21" s="112"/>
      <c r="AD21" s="112"/>
      <c r="AE21" s="112"/>
      <c r="AF21" s="113"/>
      <c r="AG21" s="203"/>
      <c r="AH21" s="204"/>
      <c r="AJ21" s="124" t="s">
        <v>147</v>
      </c>
      <c r="AK21" s="125"/>
      <c r="AL21" s="125"/>
      <c r="AM21" s="125"/>
      <c r="AN21" s="125"/>
      <c r="AO21" s="125"/>
      <c r="AP21" s="125"/>
      <c r="AQ21" s="125"/>
      <c r="AR21" s="125" t="str">
        <f>IF(OR(O20=0,O20=""),"なし","あり")</f>
        <v>なし</v>
      </c>
      <c r="AS21" s="125"/>
      <c r="AT21" s="68">
        <f>IF(OR(O20=0,O20=""),0,1)</f>
        <v>0</v>
      </c>
      <c r="AU21" s="68"/>
      <c r="AV21" s="68"/>
      <c r="AW21" s="68"/>
      <c r="AX21" s="68"/>
      <c r="AY21" s="68"/>
      <c r="AZ21" s="68"/>
      <c r="BA21" s="68"/>
      <c r="BB21" s="68"/>
      <c r="BC21" s="126"/>
    </row>
    <row r="22" spans="2:55" ht="18" customHeight="1">
      <c r="B22" s="256" t="s">
        <v>110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8"/>
      <c r="O22" s="375" t="str">
        <f>IF(OR(F8="",O19=""),"",SUM(O14:R21))</f>
        <v/>
      </c>
      <c r="P22" s="376"/>
      <c r="Q22" s="376"/>
      <c r="R22" s="377"/>
      <c r="S22" s="477" t="s">
        <v>7</v>
      </c>
      <c r="T22" s="477"/>
      <c r="U22" s="477"/>
      <c r="V22" s="478"/>
      <c r="W22" s="142"/>
      <c r="X22" s="142"/>
      <c r="Y22" s="375" t="str">
        <f>IF(OR(F8="",Y19=""),"",SUM(Y14:AB19))</f>
        <v/>
      </c>
      <c r="Z22" s="376"/>
      <c r="AA22" s="376"/>
      <c r="AB22" s="377"/>
      <c r="AC22" s="212" t="s">
        <v>7</v>
      </c>
      <c r="AD22" s="212"/>
      <c r="AE22" s="212"/>
      <c r="AF22" s="213"/>
      <c r="AG22" s="114"/>
      <c r="AH22" s="115"/>
      <c r="AJ22" s="465"/>
      <c r="AK22" s="465"/>
      <c r="AL22" s="465"/>
      <c r="AM22" s="465"/>
      <c r="AN22" s="465"/>
      <c r="AO22" s="465"/>
      <c r="AP22" s="465"/>
      <c r="AQ22" s="465"/>
      <c r="AR22" s="465"/>
    </row>
    <row r="23" spans="2:55" ht="18" customHeight="1">
      <c r="B23" s="77" t="s">
        <v>108</v>
      </c>
      <c r="C23" s="383" t="s">
        <v>104</v>
      </c>
      <c r="D23" s="384"/>
      <c r="E23" s="384"/>
      <c r="F23" s="385"/>
      <c r="G23" s="496" t="s">
        <v>102</v>
      </c>
      <c r="H23" s="473"/>
      <c r="I23" s="473"/>
      <c r="J23" s="473"/>
      <c r="K23" s="473"/>
      <c r="L23" s="473"/>
      <c r="M23" s="473"/>
      <c r="N23" s="497"/>
      <c r="O23" s="372"/>
      <c r="P23" s="373"/>
      <c r="Q23" s="373"/>
      <c r="R23" s="374"/>
      <c r="S23" s="175" t="s">
        <v>7</v>
      </c>
      <c r="T23" s="175"/>
      <c r="U23" s="175"/>
      <c r="V23" s="176"/>
      <c r="W23" s="201"/>
      <c r="X23" s="202"/>
      <c r="Y23" s="86"/>
      <c r="Z23" s="86"/>
      <c r="AA23" s="86"/>
      <c r="AB23" s="86"/>
      <c r="AC23" s="86"/>
      <c r="AD23" s="86"/>
      <c r="AE23" s="86"/>
      <c r="AF23" s="86"/>
      <c r="AG23" s="86"/>
      <c r="AH23" s="116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2:55" ht="18" customHeight="1">
      <c r="B24" s="365" t="s">
        <v>112</v>
      </c>
      <c r="C24" s="70"/>
      <c r="D24" s="71"/>
      <c r="E24" s="71"/>
      <c r="F24" s="72"/>
      <c r="G24" s="494" t="s">
        <v>105</v>
      </c>
      <c r="H24" s="370"/>
      <c r="I24" s="370"/>
      <c r="J24" s="370"/>
      <c r="K24" s="370"/>
      <c r="L24" s="370"/>
      <c r="M24" s="370"/>
      <c r="N24" s="495"/>
      <c r="O24" s="367"/>
      <c r="P24" s="368"/>
      <c r="Q24" s="368"/>
      <c r="R24" s="369"/>
      <c r="S24" s="370" t="s">
        <v>7</v>
      </c>
      <c r="T24" s="370"/>
      <c r="U24" s="370"/>
      <c r="V24" s="371"/>
      <c r="W24" s="468"/>
      <c r="X24" s="469"/>
      <c r="Y24" s="96"/>
      <c r="Z24" s="96"/>
      <c r="AA24" s="96"/>
      <c r="AB24" s="96"/>
      <c r="AC24" s="35"/>
      <c r="AD24" s="35"/>
      <c r="AE24" s="35"/>
      <c r="AF24" s="35"/>
      <c r="AG24" s="117"/>
      <c r="AH24" s="118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2:55" ht="18" customHeight="1">
      <c r="B25" s="365"/>
      <c r="C25" s="383" t="s">
        <v>103</v>
      </c>
      <c r="D25" s="384"/>
      <c r="E25" s="384"/>
      <c r="F25" s="385"/>
      <c r="G25" s="362" t="s">
        <v>102</v>
      </c>
      <c r="H25" s="363"/>
      <c r="I25" s="363"/>
      <c r="J25" s="363"/>
      <c r="K25" s="363"/>
      <c r="L25" s="363"/>
      <c r="M25" s="363"/>
      <c r="N25" s="364"/>
      <c r="O25" s="470"/>
      <c r="P25" s="471"/>
      <c r="Q25" s="471"/>
      <c r="R25" s="472"/>
      <c r="S25" s="473" t="s">
        <v>7</v>
      </c>
      <c r="T25" s="473"/>
      <c r="U25" s="473"/>
      <c r="V25" s="474"/>
      <c r="W25" s="475"/>
      <c r="X25" s="476"/>
      <c r="Y25" s="96"/>
      <c r="Z25" s="96"/>
      <c r="AA25" s="96"/>
      <c r="AB25" s="96"/>
      <c r="AC25" s="35"/>
      <c r="AD25" s="35"/>
      <c r="AE25" s="35"/>
      <c r="AF25" s="35"/>
      <c r="AG25" s="117"/>
      <c r="AH25" s="118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2:55" ht="18" customHeight="1" thickBot="1">
      <c r="B26" s="366"/>
      <c r="C26" s="70"/>
      <c r="D26" s="71"/>
      <c r="E26" s="71"/>
      <c r="F26" s="73"/>
      <c r="G26" s="491" t="s">
        <v>106</v>
      </c>
      <c r="H26" s="492"/>
      <c r="I26" s="492"/>
      <c r="J26" s="492"/>
      <c r="K26" s="492"/>
      <c r="L26" s="492"/>
      <c r="M26" s="492"/>
      <c r="N26" s="493"/>
      <c r="O26" s="367"/>
      <c r="P26" s="368"/>
      <c r="Q26" s="368"/>
      <c r="R26" s="369"/>
      <c r="S26" s="370" t="s">
        <v>7</v>
      </c>
      <c r="T26" s="370"/>
      <c r="U26" s="370"/>
      <c r="V26" s="371"/>
      <c r="W26" s="468"/>
      <c r="X26" s="469"/>
      <c r="Y26" s="119"/>
      <c r="Z26" s="119"/>
      <c r="AA26" s="119"/>
      <c r="AB26" s="119"/>
      <c r="AC26" s="120"/>
      <c r="AD26" s="120"/>
      <c r="AE26" s="120"/>
      <c r="AF26" s="120"/>
      <c r="AG26" s="121"/>
      <c r="AH26" s="12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2:55" ht="18" customHeight="1" thickBot="1">
      <c r="B27" s="74" t="s">
        <v>111</v>
      </c>
      <c r="C27" s="75" t="s">
        <v>120</v>
      </c>
      <c r="D27" s="76"/>
      <c r="E27" s="76"/>
      <c r="F27" s="76"/>
      <c r="G27" s="76"/>
      <c r="H27" s="76"/>
      <c r="I27" s="76"/>
      <c r="J27" s="76"/>
      <c r="K27" s="76"/>
      <c r="L27" s="64"/>
      <c r="M27" s="64"/>
      <c r="N27" s="65"/>
      <c r="O27" s="196" t="str">
        <f>IF(OR(AJ15="",I8=""),"",ROUNDUP((O22)/1000,1))</f>
        <v/>
      </c>
      <c r="P27" s="197"/>
      <c r="Q27" s="197"/>
      <c r="R27" s="197"/>
      <c r="S27" s="192" t="s">
        <v>52</v>
      </c>
      <c r="T27" s="192"/>
      <c r="U27" s="192"/>
      <c r="V27" s="193"/>
      <c r="W27" s="199" t="str">
        <f>IF(OR(AJ15="",O20=""),"",IF(Y27&lt;O27,"不適","達成"))</f>
        <v/>
      </c>
      <c r="X27" s="200"/>
      <c r="Y27" s="198" t="str">
        <f>IF(OR(AT19="",Y19=""),"",ROUNDUP(AT19/1000,1))</f>
        <v/>
      </c>
      <c r="Z27" s="198"/>
      <c r="AA27" s="198"/>
      <c r="AB27" s="198"/>
      <c r="AC27" s="192" t="s">
        <v>52</v>
      </c>
      <c r="AD27" s="192"/>
      <c r="AE27" s="192"/>
      <c r="AF27" s="193"/>
      <c r="AG27" s="75"/>
      <c r="AH27" s="123"/>
    </row>
    <row r="28" spans="2:55" ht="24" customHeight="1" thickBot="1">
      <c r="B28" s="60"/>
      <c r="C28" s="58"/>
      <c r="D28" s="58"/>
      <c r="E28" s="58"/>
      <c r="F28" s="58"/>
      <c r="G28" s="61"/>
      <c r="H28" s="61"/>
      <c r="I28" s="61"/>
      <c r="J28" s="61"/>
      <c r="K28" s="61"/>
      <c r="L28" s="61"/>
      <c r="M28" s="61"/>
      <c r="N28" s="61"/>
      <c r="O28" s="62"/>
      <c r="P28" s="62"/>
      <c r="Q28" s="62"/>
      <c r="R28" s="62"/>
      <c r="S28" s="54"/>
      <c r="T28" s="54"/>
      <c r="U28" s="54"/>
      <c r="V28" s="54"/>
      <c r="W28" s="59"/>
      <c r="X28" s="59"/>
      <c r="Y28" s="63"/>
      <c r="Z28" s="63"/>
      <c r="AA28" s="63"/>
      <c r="AB28" s="63"/>
      <c r="AC28" s="54"/>
      <c r="AD28" s="54"/>
      <c r="AE28" s="54"/>
      <c r="AF28" s="54"/>
      <c r="AG28" s="57"/>
      <c r="AH28" s="57"/>
    </row>
    <row r="29" spans="2:55" ht="18" customHeight="1">
      <c r="B29" s="78" t="s">
        <v>113</v>
      </c>
      <c r="C29" s="378" t="s">
        <v>114</v>
      </c>
      <c r="D29" s="378"/>
      <c r="E29" s="378"/>
      <c r="F29" s="378"/>
      <c r="G29" s="79"/>
      <c r="H29" s="79"/>
      <c r="I29" s="79"/>
      <c r="J29" s="79"/>
      <c r="K29" s="79"/>
      <c r="L29" s="79"/>
      <c r="M29" s="79"/>
      <c r="N29" s="80"/>
      <c r="O29" s="159" t="s">
        <v>118</v>
      </c>
      <c r="P29" s="160"/>
      <c r="Q29" s="160"/>
      <c r="R29" s="160"/>
      <c r="S29" s="160"/>
      <c r="T29" s="160"/>
      <c r="U29" s="160"/>
      <c r="V29" s="160"/>
      <c r="W29" s="160"/>
      <c r="X29" s="161"/>
      <c r="Y29" s="162" t="s">
        <v>119</v>
      </c>
      <c r="Z29" s="163"/>
      <c r="AA29" s="163"/>
      <c r="AB29" s="163"/>
      <c r="AC29" s="163"/>
      <c r="AD29" s="163"/>
      <c r="AE29" s="163"/>
      <c r="AF29" s="163"/>
      <c r="AG29" s="163"/>
      <c r="AH29" s="164"/>
    </row>
    <row r="30" spans="2:55" ht="18" customHeight="1">
      <c r="B30" s="81"/>
      <c r="C30" s="379" t="s">
        <v>116</v>
      </c>
      <c r="D30" s="379"/>
      <c r="E30" s="379"/>
      <c r="F30" s="380"/>
      <c r="G30" s="82" t="s">
        <v>115</v>
      </c>
      <c r="H30" s="83"/>
      <c r="I30" s="83"/>
      <c r="J30" s="83"/>
      <c r="K30" s="83"/>
      <c r="L30" s="83"/>
      <c r="M30" s="83"/>
      <c r="N30" s="84"/>
      <c r="O30" s="188" t="str">
        <f>IF(OR(AJ15="",F8=""),"",ROUNDUP((AY30)/1000,1))</f>
        <v/>
      </c>
      <c r="P30" s="189"/>
      <c r="Q30" s="189"/>
      <c r="R30" s="189"/>
      <c r="S30" s="177" t="s">
        <v>52</v>
      </c>
      <c r="T30" s="177"/>
      <c r="U30" s="177"/>
      <c r="V30" s="177"/>
      <c r="W30" s="92"/>
      <c r="X30" s="93"/>
      <c r="Y30" s="194" t="str">
        <f>IF(AT15="","",ROUNDUP(AT15/1000,1))</f>
        <v/>
      </c>
      <c r="Z30" s="195"/>
      <c r="AA30" s="195"/>
      <c r="AB30" s="195"/>
      <c r="AC30" s="177" t="s">
        <v>52</v>
      </c>
      <c r="AD30" s="177"/>
      <c r="AE30" s="177"/>
      <c r="AF30" s="191"/>
      <c r="AG30" s="94"/>
      <c r="AH30" s="95"/>
      <c r="AJ30" s="151" t="str">
        <f>AJ15</f>
        <v/>
      </c>
      <c r="AK30" s="145"/>
      <c r="AL30" s="145"/>
      <c r="AM30" s="146"/>
      <c r="AN30" s="6" t="s">
        <v>128</v>
      </c>
      <c r="AO30" s="151">
        <f>O20</f>
        <v>0</v>
      </c>
      <c r="AP30" s="145"/>
      <c r="AQ30" s="145"/>
      <c r="AR30" s="146"/>
      <c r="AS30" s="6" t="s">
        <v>128</v>
      </c>
      <c r="AT30" s="151">
        <f>O21</f>
        <v>0</v>
      </c>
      <c r="AU30" s="145"/>
      <c r="AV30" s="145"/>
      <c r="AW30" s="146"/>
      <c r="AX30" s="6" t="s">
        <v>132</v>
      </c>
      <c r="AY30" s="151" t="str">
        <f>IF(AJ15="","",AJ30+AO30+AT30)</f>
        <v/>
      </c>
      <c r="AZ30" s="145"/>
      <c r="BA30" s="145"/>
      <c r="BB30" s="146"/>
    </row>
    <row r="31" spans="2:55" ht="18" customHeight="1">
      <c r="B31" s="85"/>
      <c r="C31" s="86"/>
      <c r="D31" s="86"/>
      <c r="E31" s="86"/>
      <c r="F31" s="86"/>
      <c r="G31" s="82" t="s">
        <v>107</v>
      </c>
      <c r="H31" s="83"/>
      <c r="I31" s="83"/>
      <c r="J31" s="83"/>
      <c r="K31" s="83"/>
      <c r="L31" s="83"/>
      <c r="M31" s="83"/>
      <c r="N31" s="84"/>
      <c r="O31" s="188" t="str">
        <f>IF(OR(Y27="",O30=""),"",ROUNDUP(O30/Y30,2))</f>
        <v/>
      </c>
      <c r="P31" s="189"/>
      <c r="Q31" s="189"/>
      <c r="R31" s="189"/>
      <c r="S31" s="177" t="str">
        <f>IF(BO10&lt;=1,"省エネ基準不適合",IF(O31="","",IF(O31&lt;=0.8,"☆☆☆☆☆",IF(O31&lt;=0.85,"☆☆☆☆",IF(O31&lt;=0.9,"☆☆☆",IF(O31&lt;=1,"☆☆","NG"))))))</f>
        <v/>
      </c>
      <c r="T31" s="177"/>
      <c r="U31" s="177"/>
      <c r="V31" s="177"/>
      <c r="W31" s="177"/>
      <c r="X31" s="190"/>
      <c r="Y31" s="96"/>
      <c r="Z31" s="96"/>
      <c r="AA31" s="96"/>
      <c r="AB31" s="96"/>
      <c r="AC31" s="35"/>
      <c r="AD31" s="35"/>
      <c r="AE31" s="35"/>
      <c r="AF31" s="35"/>
      <c r="AG31" s="35"/>
      <c r="AH31" s="97"/>
    </row>
    <row r="32" spans="2:55" ht="18" customHeight="1">
      <c r="B32" s="87"/>
      <c r="C32" s="35"/>
      <c r="D32" s="35"/>
      <c r="E32" s="35"/>
      <c r="F32" s="88"/>
      <c r="G32" s="82" t="s">
        <v>123</v>
      </c>
      <c r="H32" s="83"/>
      <c r="I32" s="83"/>
      <c r="J32" s="83"/>
      <c r="K32" s="83"/>
      <c r="L32" s="83"/>
      <c r="M32" s="83"/>
      <c r="N32" s="84"/>
      <c r="O32" s="188" t="str">
        <f>IF(OR(Y30="",O30=""),"",Y30-O30)</f>
        <v/>
      </c>
      <c r="P32" s="189"/>
      <c r="Q32" s="189"/>
      <c r="R32" s="189"/>
      <c r="S32" s="177" t="s">
        <v>52</v>
      </c>
      <c r="T32" s="177"/>
      <c r="U32" s="177"/>
      <c r="V32" s="177"/>
      <c r="W32" s="98"/>
      <c r="X32" s="99"/>
      <c r="Y32" s="96"/>
      <c r="Z32" s="96"/>
      <c r="AA32" s="96"/>
      <c r="AB32" s="96"/>
      <c r="AC32" s="35"/>
      <c r="AD32" s="35"/>
      <c r="AE32" s="35"/>
      <c r="AF32" s="35"/>
      <c r="AG32" s="35"/>
      <c r="AH32" s="97"/>
      <c r="AJ32" s="139" t="s">
        <v>150</v>
      </c>
      <c r="AK32" s="140"/>
      <c r="AL32" s="140"/>
      <c r="AM32" s="140"/>
      <c r="AN32" s="140"/>
      <c r="AO32" s="143" t="str">
        <f>IF(OR(O22="",J3=""),"",ROUNDUP(O22/J3,0))</f>
        <v/>
      </c>
      <c r="AP32" s="143"/>
      <c r="AQ32" s="143"/>
      <c r="AR32" s="143"/>
      <c r="AS32" s="140" t="s">
        <v>151</v>
      </c>
      <c r="AT32" s="140"/>
      <c r="AU32" s="140"/>
      <c r="AV32" s="140"/>
      <c r="AW32" s="141"/>
    </row>
    <row r="33" spans="1:60" ht="18" customHeight="1" thickBot="1">
      <c r="B33" s="36"/>
      <c r="C33" s="37"/>
      <c r="D33" s="37"/>
      <c r="E33" s="37"/>
      <c r="F33" s="89"/>
      <c r="G33" s="152" t="s">
        <v>124</v>
      </c>
      <c r="H33" s="153"/>
      <c r="I33" s="153"/>
      <c r="J33" s="153"/>
      <c r="K33" s="153"/>
      <c r="L33" s="153"/>
      <c r="M33" s="153"/>
      <c r="N33" s="154"/>
      <c r="O33" s="381" t="str">
        <f>IF(OR(Y30="",O30=""),"",(ROUNDDOWN(O32/Y30,2))*100)</f>
        <v/>
      </c>
      <c r="P33" s="382"/>
      <c r="Q33" s="382"/>
      <c r="R33" s="382"/>
      <c r="S33" s="100" t="s">
        <v>117</v>
      </c>
      <c r="T33" s="100"/>
      <c r="U33" s="100"/>
      <c r="V33" s="100"/>
      <c r="W33" s="100"/>
      <c r="X33" s="101"/>
      <c r="Y33" s="102"/>
      <c r="Z33" s="102"/>
      <c r="AA33" s="102"/>
      <c r="AB33" s="102"/>
      <c r="AC33" s="37"/>
      <c r="AD33" s="37"/>
      <c r="AE33" s="37"/>
      <c r="AF33" s="37"/>
      <c r="AG33" s="37"/>
      <c r="AH33" s="103"/>
      <c r="AJ33" s="139" t="s">
        <v>149</v>
      </c>
      <c r="AK33" s="140"/>
      <c r="AL33" s="140"/>
      <c r="AM33" s="140"/>
      <c r="AN33" s="140"/>
      <c r="AO33" s="143" t="str">
        <f>IF(OR(AY30="",J3=""),"",ROUNDUP(AY30/J3,0))</f>
        <v/>
      </c>
      <c r="AP33" s="143"/>
      <c r="AQ33" s="143"/>
      <c r="AR33" s="143"/>
      <c r="AS33" s="140" t="s">
        <v>151</v>
      </c>
      <c r="AT33" s="140"/>
      <c r="AU33" s="140"/>
      <c r="AV33" s="140"/>
      <c r="AW33" s="141"/>
    </row>
    <row r="34" spans="1:60" ht="18" customHeight="1">
      <c r="B34" s="78" t="s">
        <v>121</v>
      </c>
      <c r="C34" s="90" t="s">
        <v>122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159" t="s">
        <v>118</v>
      </c>
      <c r="P34" s="160"/>
      <c r="Q34" s="160"/>
      <c r="R34" s="160"/>
      <c r="S34" s="160"/>
      <c r="T34" s="160"/>
      <c r="U34" s="160"/>
      <c r="V34" s="160"/>
      <c r="W34" s="160"/>
      <c r="X34" s="161"/>
      <c r="Y34" s="162" t="s">
        <v>119</v>
      </c>
      <c r="Z34" s="163"/>
      <c r="AA34" s="163"/>
      <c r="AB34" s="163"/>
      <c r="AC34" s="163"/>
      <c r="AD34" s="163"/>
      <c r="AE34" s="163"/>
      <c r="AF34" s="163"/>
      <c r="AG34" s="163"/>
      <c r="AH34" s="164"/>
    </row>
    <row r="35" spans="1:60" ht="18" customHeight="1">
      <c r="B35" s="87"/>
      <c r="C35" s="165" t="s">
        <v>116</v>
      </c>
      <c r="D35" s="165"/>
      <c r="E35" s="165"/>
      <c r="F35" s="166"/>
      <c r="G35" s="82" t="s">
        <v>115</v>
      </c>
      <c r="H35" s="83"/>
      <c r="I35" s="83"/>
      <c r="J35" s="83"/>
      <c r="K35" s="83"/>
      <c r="L35" s="83"/>
      <c r="M35" s="83"/>
      <c r="N35" s="84"/>
      <c r="O35" s="182" t="str">
        <f>IF(OR(AJ15="",BE35=""),"",ROUNDUP(BE35/1000,1))</f>
        <v/>
      </c>
      <c r="P35" s="183"/>
      <c r="Q35" s="183"/>
      <c r="R35" s="183"/>
      <c r="S35" s="184" t="s">
        <v>52</v>
      </c>
      <c r="T35" s="184"/>
      <c r="U35" s="184"/>
      <c r="V35" s="184"/>
      <c r="W35" s="178"/>
      <c r="X35" s="179"/>
      <c r="Y35" s="185" t="str">
        <f>IF(Y30="","",Y30)</f>
        <v/>
      </c>
      <c r="Z35" s="186"/>
      <c r="AA35" s="186"/>
      <c r="AB35" s="186"/>
      <c r="AC35" s="184" t="s">
        <v>52</v>
      </c>
      <c r="AD35" s="184"/>
      <c r="AE35" s="184"/>
      <c r="AF35" s="187"/>
      <c r="AG35" s="104"/>
      <c r="AH35" s="105"/>
      <c r="AJ35" s="151" t="str">
        <f>AJ15</f>
        <v/>
      </c>
      <c r="AK35" s="145"/>
      <c r="AL35" s="145"/>
      <c r="AM35" s="146"/>
      <c r="AN35" s="6" t="s">
        <v>128</v>
      </c>
      <c r="AO35" s="151">
        <f>O21</f>
        <v>0</v>
      </c>
      <c r="AP35" s="145"/>
      <c r="AQ35" s="145"/>
      <c r="AR35" s="146"/>
      <c r="AS35" s="67" t="s">
        <v>130</v>
      </c>
      <c r="AT35" s="151">
        <f>O23</f>
        <v>0</v>
      </c>
      <c r="AU35" s="145"/>
      <c r="AV35" s="145"/>
      <c r="AW35" s="146"/>
      <c r="AX35" s="6" t="s">
        <v>129</v>
      </c>
      <c r="AY35" s="151">
        <f>O25</f>
        <v>0</v>
      </c>
      <c r="AZ35" s="145"/>
      <c r="BA35" s="145"/>
      <c r="BB35" s="146"/>
      <c r="BC35" s="6" t="s">
        <v>131</v>
      </c>
      <c r="BD35" s="6" t="s">
        <v>132</v>
      </c>
      <c r="BE35" s="151" t="str">
        <f>IF(AJ15="","",AJ35+AO35-(AT35-AY35))</f>
        <v/>
      </c>
      <c r="BF35" s="145"/>
      <c r="BG35" s="145"/>
      <c r="BH35" s="146"/>
    </row>
    <row r="36" spans="1:60" ht="18" customHeight="1">
      <c r="B36" s="87"/>
      <c r="C36" s="147" t="s">
        <v>136</v>
      </c>
      <c r="D36" s="147"/>
      <c r="E36" s="147"/>
      <c r="F36" s="148"/>
      <c r="G36" s="82" t="s">
        <v>123</v>
      </c>
      <c r="H36" s="83"/>
      <c r="I36" s="83"/>
      <c r="J36" s="83"/>
      <c r="K36" s="83"/>
      <c r="L36" s="83"/>
      <c r="M36" s="83"/>
      <c r="N36" s="84"/>
      <c r="O36" s="182" t="str">
        <f>IF(OR(AJ15="",O35=""),"",Y35-O35)</f>
        <v/>
      </c>
      <c r="P36" s="183"/>
      <c r="Q36" s="183"/>
      <c r="R36" s="183"/>
      <c r="S36" s="184" t="s">
        <v>52</v>
      </c>
      <c r="T36" s="184"/>
      <c r="U36" s="184"/>
      <c r="V36" s="184"/>
      <c r="W36" s="178"/>
      <c r="X36" s="179"/>
      <c r="Y36" s="96"/>
      <c r="Z36" s="96"/>
      <c r="AA36" s="96"/>
      <c r="AB36" s="96"/>
      <c r="AC36" s="35"/>
      <c r="AD36" s="35"/>
      <c r="AE36" s="35"/>
      <c r="AF36" s="35"/>
      <c r="AG36" s="35"/>
      <c r="AH36" s="97"/>
    </row>
    <row r="37" spans="1:60" ht="18" customHeight="1" thickBot="1">
      <c r="B37" s="36"/>
      <c r="C37" s="149"/>
      <c r="D37" s="149"/>
      <c r="E37" s="149"/>
      <c r="F37" s="150"/>
      <c r="G37" s="152" t="s">
        <v>124</v>
      </c>
      <c r="H37" s="153"/>
      <c r="I37" s="153"/>
      <c r="J37" s="153"/>
      <c r="K37" s="153"/>
      <c r="L37" s="153"/>
      <c r="M37" s="153"/>
      <c r="N37" s="154"/>
      <c r="O37" s="479" t="str">
        <f>IF(OR(Y35="",O35=""),"",(ROUNDDOWN(O36/Y35,2))*100)</f>
        <v/>
      </c>
      <c r="P37" s="480"/>
      <c r="Q37" s="480"/>
      <c r="R37" s="480"/>
      <c r="S37" s="106" t="s">
        <v>117</v>
      </c>
      <c r="T37" s="106"/>
      <c r="U37" s="106"/>
      <c r="V37" s="106"/>
      <c r="W37" s="180"/>
      <c r="X37" s="181"/>
      <c r="Y37" s="102"/>
      <c r="Z37" s="102"/>
      <c r="AA37" s="102"/>
      <c r="AB37" s="102"/>
      <c r="AC37" s="37"/>
      <c r="AD37" s="37"/>
      <c r="AE37" s="37"/>
      <c r="AF37" s="37"/>
      <c r="AG37" s="37"/>
      <c r="AH37" s="103"/>
    </row>
    <row r="38" spans="1:60" ht="18" customHeight="1">
      <c r="B38" s="78" t="s">
        <v>125</v>
      </c>
      <c r="C38" s="90" t="s">
        <v>126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159" t="s">
        <v>118</v>
      </c>
      <c r="P38" s="160"/>
      <c r="Q38" s="160"/>
      <c r="R38" s="160"/>
      <c r="S38" s="160"/>
      <c r="T38" s="160"/>
      <c r="U38" s="160"/>
      <c r="V38" s="160"/>
      <c r="W38" s="160"/>
      <c r="X38" s="161"/>
      <c r="Y38" s="162" t="s">
        <v>119</v>
      </c>
      <c r="Z38" s="163"/>
      <c r="AA38" s="163"/>
      <c r="AB38" s="163"/>
      <c r="AC38" s="163"/>
      <c r="AD38" s="163"/>
      <c r="AE38" s="163"/>
      <c r="AF38" s="163"/>
      <c r="AG38" s="163"/>
      <c r="AH38" s="164"/>
    </row>
    <row r="39" spans="1:60" ht="18" customHeight="1">
      <c r="B39" s="87"/>
      <c r="C39" s="165" t="s">
        <v>116</v>
      </c>
      <c r="D39" s="165"/>
      <c r="E39" s="165"/>
      <c r="F39" s="166"/>
      <c r="G39" s="82" t="s">
        <v>115</v>
      </c>
      <c r="H39" s="83"/>
      <c r="I39" s="83"/>
      <c r="J39" s="83"/>
      <c r="K39" s="83"/>
      <c r="L39" s="83"/>
      <c r="M39" s="83"/>
      <c r="N39" s="84"/>
      <c r="O39" s="167" t="str">
        <f>IF(OR(AJ15="",F8=""),"",BE40)</f>
        <v/>
      </c>
      <c r="P39" s="168"/>
      <c r="Q39" s="168"/>
      <c r="R39" s="168"/>
      <c r="S39" s="169" t="s">
        <v>52</v>
      </c>
      <c r="T39" s="169"/>
      <c r="U39" s="169"/>
      <c r="V39" s="169"/>
      <c r="W39" s="170"/>
      <c r="X39" s="171"/>
      <c r="Y39" s="172" t="str">
        <f>IF(Y30="","",Y30)</f>
        <v/>
      </c>
      <c r="Z39" s="173"/>
      <c r="AA39" s="173"/>
      <c r="AB39" s="173"/>
      <c r="AC39" s="169" t="s">
        <v>52</v>
      </c>
      <c r="AD39" s="169"/>
      <c r="AE39" s="169"/>
      <c r="AF39" s="174"/>
      <c r="AG39" s="107"/>
      <c r="AH39" s="108"/>
      <c r="AI39" s="6" t="s">
        <v>133</v>
      </c>
      <c r="AJ39" s="151" t="str">
        <f>AJ15</f>
        <v/>
      </c>
      <c r="AK39" s="145"/>
      <c r="AL39" s="145"/>
      <c r="AM39" s="146"/>
      <c r="AN39" s="6" t="s">
        <v>129</v>
      </c>
      <c r="AO39" s="151">
        <f>O23</f>
        <v>0</v>
      </c>
      <c r="AP39" s="145"/>
      <c r="AQ39" s="145"/>
      <c r="AR39" s="146"/>
      <c r="AS39" s="6" t="s">
        <v>129</v>
      </c>
      <c r="AT39" s="151">
        <f>O24</f>
        <v>0</v>
      </c>
      <c r="AU39" s="145"/>
      <c r="AV39" s="145"/>
      <c r="AW39" s="146"/>
      <c r="AX39" s="6" t="s">
        <v>131</v>
      </c>
      <c r="AY39" s="6" t="s">
        <v>134</v>
      </c>
      <c r="AZ39" s="144">
        <v>1E-3</v>
      </c>
      <c r="BA39" s="145"/>
      <c r="BB39" s="146"/>
      <c r="BD39" s="6" t="s">
        <v>132</v>
      </c>
      <c r="BE39" s="144" t="str">
        <f>IF(AJ15="","",(AJ39-AO39-AT39)*AZ39)</f>
        <v/>
      </c>
      <c r="BF39" s="145"/>
      <c r="BG39" s="145"/>
      <c r="BH39" s="146"/>
    </row>
    <row r="40" spans="1:60" ht="18" customHeight="1">
      <c r="B40" s="87"/>
      <c r="C40" s="147" t="s">
        <v>137</v>
      </c>
      <c r="D40" s="147"/>
      <c r="E40" s="147"/>
      <c r="F40" s="148"/>
      <c r="G40" s="82" t="s">
        <v>123</v>
      </c>
      <c r="H40" s="83"/>
      <c r="I40" s="83"/>
      <c r="J40" s="83"/>
      <c r="K40" s="83"/>
      <c r="L40" s="83"/>
      <c r="M40" s="83"/>
      <c r="N40" s="84"/>
      <c r="O40" s="167" t="str">
        <f>IF(OR(AJ19="",O39=""),"",Y39-O39)</f>
        <v/>
      </c>
      <c r="P40" s="168"/>
      <c r="Q40" s="168"/>
      <c r="R40" s="168"/>
      <c r="S40" s="169" t="s">
        <v>52</v>
      </c>
      <c r="T40" s="169"/>
      <c r="U40" s="169"/>
      <c r="V40" s="169"/>
      <c r="W40" s="170"/>
      <c r="X40" s="171"/>
      <c r="Y40" s="96"/>
      <c r="Z40" s="96"/>
      <c r="AA40" s="96"/>
      <c r="AB40" s="96"/>
      <c r="AC40" s="35"/>
      <c r="AD40" s="35"/>
      <c r="AE40" s="35"/>
      <c r="AF40" s="35"/>
      <c r="AG40" s="35"/>
      <c r="AH40" s="97"/>
      <c r="BE40" s="144" t="str">
        <f>IF(AJ15="","",IF(BE39&gt;=0,ROUNDUP(BE39,1),ROUNDDOWN(BE39,1)))</f>
        <v/>
      </c>
      <c r="BF40" s="145"/>
      <c r="BG40" s="145"/>
      <c r="BH40" s="146"/>
    </row>
    <row r="41" spans="1:60" ht="18" customHeight="1" thickBot="1">
      <c r="B41" s="36"/>
      <c r="C41" s="149"/>
      <c r="D41" s="149"/>
      <c r="E41" s="149"/>
      <c r="F41" s="150"/>
      <c r="G41" s="152" t="s">
        <v>124</v>
      </c>
      <c r="H41" s="153"/>
      <c r="I41" s="153"/>
      <c r="J41" s="153"/>
      <c r="K41" s="153"/>
      <c r="L41" s="153"/>
      <c r="M41" s="153"/>
      <c r="N41" s="154"/>
      <c r="O41" s="155" t="str">
        <f>IF(OR(Y39="",O39=""),"",(ROUNDDOWN(O40/Y39,2))*100)</f>
        <v/>
      </c>
      <c r="P41" s="156"/>
      <c r="Q41" s="156"/>
      <c r="R41" s="156"/>
      <c r="S41" s="109" t="s">
        <v>117</v>
      </c>
      <c r="T41" s="109"/>
      <c r="U41" s="109"/>
      <c r="V41" s="109"/>
      <c r="W41" s="157"/>
      <c r="X41" s="158"/>
      <c r="Y41" s="102"/>
      <c r="Z41" s="102"/>
      <c r="AA41" s="102"/>
      <c r="AB41" s="102"/>
      <c r="AC41" s="37"/>
      <c r="AD41" s="37"/>
      <c r="AE41" s="37"/>
      <c r="AF41" s="37"/>
      <c r="AG41" s="37"/>
      <c r="AH41" s="103"/>
    </row>
    <row r="42" spans="1:60" ht="18" customHeight="1">
      <c r="B42" s="542" t="s">
        <v>144</v>
      </c>
      <c r="C42" s="542"/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  <c r="W42" s="542"/>
      <c r="X42" s="542"/>
      <c r="Y42" s="542"/>
      <c r="Z42" s="542"/>
      <c r="AA42" s="542"/>
      <c r="AB42" s="542"/>
      <c r="AC42" s="542"/>
      <c r="AD42" s="542"/>
      <c r="AE42" s="542"/>
      <c r="AF42" s="542"/>
      <c r="AG42" s="542"/>
      <c r="AH42" s="542"/>
    </row>
    <row r="43" spans="1:60" ht="18" customHeight="1">
      <c r="B43" s="127" t="s">
        <v>135</v>
      </c>
      <c r="C43" s="57"/>
      <c r="D43" s="57"/>
      <c r="E43" s="57"/>
      <c r="F43" s="57"/>
      <c r="G43" s="61"/>
      <c r="H43" s="61"/>
      <c r="I43" s="61"/>
      <c r="J43" s="61"/>
      <c r="K43" s="61"/>
      <c r="L43" s="61"/>
      <c r="M43" s="61"/>
      <c r="N43" s="61"/>
      <c r="O43" s="66"/>
      <c r="P43" s="66"/>
      <c r="Q43" s="66"/>
      <c r="R43" s="66"/>
      <c r="S43" s="54"/>
      <c r="T43" s="54"/>
      <c r="U43" s="54"/>
      <c r="V43" s="54"/>
      <c r="W43" s="59"/>
      <c r="X43" s="59"/>
      <c r="Y43" s="55"/>
      <c r="Z43" s="55"/>
      <c r="AA43" s="55"/>
      <c r="AB43" s="55"/>
      <c r="AC43" s="54"/>
      <c r="AD43" s="54"/>
      <c r="AE43" s="54"/>
      <c r="AF43" s="54"/>
      <c r="AG43" s="57"/>
      <c r="AH43" s="57"/>
    </row>
    <row r="44" spans="1:60" ht="8.25" customHeight="1" thickBot="1">
      <c r="B44" s="57"/>
      <c r="C44" s="57"/>
      <c r="D44" s="57"/>
      <c r="E44" s="57"/>
      <c r="F44" s="57"/>
      <c r="G44" s="61"/>
      <c r="H44" s="61"/>
      <c r="I44" s="61"/>
      <c r="J44" s="61"/>
      <c r="K44" s="61"/>
      <c r="L44" s="61"/>
      <c r="M44" s="61"/>
      <c r="N44" s="61"/>
      <c r="O44" s="66"/>
      <c r="P44" s="66"/>
      <c r="Q44" s="66"/>
      <c r="R44" s="66"/>
      <c r="S44" s="56"/>
      <c r="T44" s="56"/>
      <c r="U44" s="56"/>
      <c r="V44" s="56"/>
      <c r="W44" s="59"/>
      <c r="X44" s="59"/>
      <c r="Y44" s="55"/>
      <c r="Z44" s="55"/>
      <c r="AA44" s="55"/>
      <c r="AB44" s="55"/>
      <c r="AC44" s="56"/>
      <c r="AD44" s="56"/>
      <c r="AE44" s="56"/>
      <c r="AF44" s="56"/>
      <c r="AG44" s="57"/>
      <c r="AH44" s="57"/>
    </row>
    <row r="45" spans="1:60" ht="18" customHeight="1" thickBot="1">
      <c r="B45" s="57"/>
      <c r="C45" s="132" t="s">
        <v>140</v>
      </c>
      <c r="D45" s="130"/>
      <c r="E45" s="130"/>
      <c r="F45" s="130"/>
      <c r="G45" s="131"/>
      <c r="H45" s="131"/>
      <c r="I45" s="131"/>
      <c r="J45" s="386" t="str">
        <f>IF(AND(AT21=1,O37&gt;=20,O41&gt;=100,BO8=1,BO9=1),"適合","－")</f>
        <v>－</v>
      </c>
      <c r="K45" s="387"/>
      <c r="L45" s="129"/>
      <c r="M45" s="129"/>
      <c r="N45" s="132" t="s">
        <v>138</v>
      </c>
      <c r="O45" s="130"/>
      <c r="P45" s="130"/>
      <c r="Q45" s="130"/>
      <c r="R45" s="131"/>
      <c r="S45" s="131"/>
      <c r="T45" s="131"/>
      <c r="U45" s="386" t="str">
        <f>IF(AND(AT21=1,O37&gt;=20,O41&gt;=100,BP8=1,BP9=1),"適合","－")</f>
        <v>－</v>
      </c>
      <c r="V45" s="387"/>
      <c r="W45" s="117"/>
      <c r="X45" s="117"/>
      <c r="Y45" s="132" t="s">
        <v>139</v>
      </c>
      <c r="Z45" s="130"/>
      <c r="AA45" s="130"/>
      <c r="AB45" s="130"/>
      <c r="AC45" s="131"/>
      <c r="AD45" s="131"/>
      <c r="AE45" s="131"/>
      <c r="AF45" s="386" t="str">
        <f>IF(AT21=1,IF(AND(O37&gt;=20,O41&gt;=100,BQ8=1),"－",IF(AND(O37&gt;=20,O41&gt;=75,O41&lt;100,BQ8=1,BQ9=1),"適合","－")),"－")</f>
        <v>－</v>
      </c>
      <c r="AG45" s="387"/>
      <c r="AH45" s="57"/>
    </row>
    <row r="46" spans="1:60" ht="4.5" customHeight="1" thickBot="1">
      <c r="B46" s="57"/>
      <c r="C46" s="128"/>
      <c r="D46" s="35"/>
      <c r="E46" s="35"/>
      <c r="F46" s="35"/>
      <c r="G46" s="129"/>
      <c r="H46" s="129"/>
      <c r="I46" s="129"/>
      <c r="J46" s="129"/>
      <c r="K46" s="129"/>
      <c r="L46" s="129"/>
      <c r="M46" s="129"/>
      <c r="N46" s="129"/>
      <c r="O46" s="133"/>
      <c r="P46" s="133"/>
      <c r="Q46" s="128"/>
      <c r="R46" s="134"/>
      <c r="S46" s="35"/>
      <c r="T46" s="35"/>
      <c r="U46" s="35"/>
      <c r="V46" s="35"/>
      <c r="W46" s="117"/>
      <c r="X46" s="117"/>
      <c r="Y46" s="96"/>
      <c r="Z46" s="96"/>
      <c r="AA46" s="96"/>
      <c r="AB46" s="96"/>
      <c r="AC46" s="35"/>
      <c r="AD46" s="35"/>
      <c r="AE46" s="35"/>
      <c r="AF46" s="35"/>
      <c r="AG46" s="35"/>
      <c r="AH46" s="57"/>
    </row>
    <row r="47" spans="1:60" ht="18" customHeight="1" thickBot="1">
      <c r="B47" s="57"/>
      <c r="C47" s="132" t="s">
        <v>141</v>
      </c>
      <c r="D47" s="130"/>
      <c r="E47" s="130"/>
      <c r="F47" s="130"/>
      <c r="G47" s="131"/>
      <c r="H47" s="131"/>
      <c r="I47" s="131"/>
      <c r="J47" s="386" t="str">
        <f>IF(AND(AT21=1,O37&gt;=20,O41&gt;=100,BR8=1,BR9=1),"適合","－")</f>
        <v>－</v>
      </c>
      <c r="K47" s="387"/>
      <c r="L47" s="129"/>
      <c r="M47" s="129"/>
      <c r="N47" s="132" t="s">
        <v>143</v>
      </c>
      <c r="O47" s="135"/>
      <c r="P47" s="135"/>
      <c r="Q47" s="136"/>
      <c r="R47" s="137"/>
      <c r="S47" s="130"/>
      <c r="T47" s="130"/>
      <c r="U47" s="540" t="str">
        <f>IF(AT21=1,IF(AND(O37&gt;=20,O41&gt;=100,BR8=1),"－",IF(AND(O37&gt;=20,O41&gt;=75,O41&lt;100,BR8=1,BR9=1),"適合","－")),"－")</f>
        <v>－</v>
      </c>
      <c r="V47" s="541"/>
      <c r="W47" s="117"/>
      <c r="X47" s="117"/>
      <c r="Y47" s="132" t="s">
        <v>142</v>
      </c>
      <c r="Z47" s="138"/>
      <c r="AA47" s="138"/>
      <c r="AB47" s="138"/>
      <c r="AC47" s="130"/>
      <c r="AD47" s="130"/>
      <c r="AE47" s="130"/>
      <c r="AF47" s="386" t="str">
        <f>IF(AND(O37&gt;=20,BP8=1,BP9=1),"適合","－")</f>
        <v>適合</v>
      </c>
      <c r="AG47" s="387"/>
      <c r="AH47" s="57"/>
    </row>
    <row r="48" spans="1:60" ht="18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57"/>
    </row>
    <row r="49" spans="2:80" ht="18" customHeight="1" thickBot="1">
      <c r="B49" s="6" t="s">
        <v>155</v>
      </c>
    </row>
    <row r="50" spans="2:80" ht="18" customHeight="1">
      <c r="B50" s="2" t="s">
        <v>67</v>
      </c>
      <c r="C50" s="358"/>
      <c r="D50" s="359"/>
      <c r="E50" s="359"/>
      <c r="F50" s="359"/>
      <c r="G50" s="359"/>
      <c r="H50" s="359"/>
      <c r="I50" s="359"/>
      <c r="J50" s="359"/>
      <c r="K50" s="359"/>
      <c r="L50" s="359"/>
      <c r="M50" s="392" t="s">
        <v>5</v>
      </c>
      <c r="N50" s="393"/>
      <c r="O50" s="393"/>
      <c r="P50" s="266" t="s">
        <v>8</v>
      </c>
      <c r="Q50" s="267"/>
      <c r="R50" s="268"/>
      <c r="S50" s="290" t="s">
        <v>95</v>
      </c>
      <c r="T50" s="291"/>
      <c r="U50" s="291"/>
      <c r="V50" s="292"/>
      <c r="W50" s="290" t="s">
        <v>70</v>
      </c>
      <c r="X50" s="291"/>
      <c r="Y50" s="292"/>
      <c r="Z50" s="338" t="s">
        <v>87</v>
      </c>
      <c r="AA50" s="339"/>
      <c r="AB50" s="339"/>
      <c r="AC50" s="339"/>
      <c r="AD50" s="340"/>
      <c r="AE50" s="326" t="s">
        <v>88</v>
      </c>
      <c r="AF50" s="327"/>
      <c r="AG50" s="327"/>
      <c r="AH50" s="328"/>
    </row>
    <row r="51" spans="2:80" ht="18" customHeight="1">
      <c r="B51" s="2"/>
      <c r="C51" s="360"/>
      <c r="D51" s="361"/>
      <c r="E51" s="361"/>
      <c r="F51" s="361"/>
      <c r="G51" s="361"/>
      <c r="H51" s="361"/>
      <c r="I51" s="361"/>
      <c r="J51" s="361"/>
      <c r="K51" s="361"/>
      <c r="L51" s="361"/>
      <c r="M51" s="394"/>
      <c r="N51" s="395"/>
      <c r="O51" s="395"/>
      <c r="P51" s="269"/>
      <c r="Q51" s="270"/>
      <c r="R51" s="271"/>
      <c r="S51" s="293"/>
      <c r="T51" s="294"/>
      <c r="U51" s="294"/>
      <c r="V51" s="295"/>
      <c r="W51" s="293"/>
      <c r="X51" s="294"/>
      <c r="Y51" s="295"/>
      <c r="Z51" s="308"/>
      <c r="AA51" s="309"/>
      <c r="AB51" s="309"/>
      <c r="AC51" s="309"/>
      <c r="AD51" s="341"/>
      <c r="AE51" s="329"/>
      <c r="AF51" s="330"/>
      <c r="AG51" s="330"/>
      <c r="AH51" s="331"/>
    </row>
    <row r="52" spans="2:80" ht="18" customHeight="1">
      <c r="B52" s="2"/>
      <c r="C52" s="360"/>
      <c r="D52" s="361"/>
      <c r="E52" s="361"/>
      <c r="F52" s="361"/>
      <c r="G52" s="361"/>
      <c r="H52" s="361"/>
      <c r="I52" s="361"/>
      <c r="J52" s="361"/>
      <c r="K52" s="361"/>
      <c r="L52" s="361"/>
      <c r="M52" s="396"/>
      <c r="N52" s="397"/>
      <c r="O52" s="397"/>
      <c r="P52" s="269"/>
      <c r="Q52" s="270"/>
      <c r="R52" s="271"/>
      <c r="S52" s="293"/>
      <c r="T52" s="294"/>
      <c r="U52" s="294"/>
      <c r="V52" s="295"/>
      <c r="W52" s="293"/>
      <c r="X52" s="294"/>
      <c r="Y52" s="295"/>
      <c r="Z52" s="308"/>
      <c r="AA52" s="309"/>
      <c r="AB52" s="309"/>
      <c r="AC52" s="309"/>
      <c r="AD52" s="341"/>
      <c r="AE52" s="332"/>
      <c r="AF52" s="333"/>
      <c r="AG52" s="333"/>
      <c r="AH52" s="334"/>
    </row>
    <row r="53" spans="2:80" ht="18" customHeight="1">
      <c r="B53" s="2"/>
      <c r="C53" s="390" t="s">
        <v>58</v>
      </c>
      <c r="D53" s="391"/>
      <c r="E53" s="391"/>
      <c r="F53" s="391"/>
      <c r="G53" s="391"/>
      <c r="H53" s="391"/>
      <c r="I53" s="391"/>
      <c r="J53" s="391"/>
      <c r="K53" s="391"/>
      <c r="L53" s="391"/>
      <c r="M53" s="398" t="s">
        <v>35</v>
      </c>
      <c r="N53" s="399"/>
      <c r="O53" s="399"/>
      <c r="P53" s="311" t="s">
        <v>90</v>
      </c>
      <c r="Q53" s="312"/>
      <c r="R53" s="312"/>
      <c r="S53" s="312"/>
      <c r="T53" s="312"/>
      <c r="U53" s="312"/>
      <c r="V53" s="312"/>
      <c r="W53" s="312"/>
      <c r="X53" s="312"/>
      <c r="Y53" s="313"/>
      <c r="Z53" s="308" t="s">
        <v>89</v>
      </c>
      <c r="AA53" s="309"/>
      <c r="AB53" s="309"/>
      <c r="AC53" s="309"/>
      <c r="AD53" s="309"/>
      <c r="AE53" s="309"/>
      <c r="AF53" s="309"/>
      <c r="AG53" s="309"/>
      <c r="AH53" s="310"/>
    </row>
    <row r="54" spans="2:80" ht="18" customHeight="1">
      <c r="B54" s="2"/>
      <c r="C54" s="388" t="s">
        <v>62</v>
      </c>
      <c r="D54" s="389"/>
      <c r="E54" s="389"/>
      <c r="F54" s="389"/>
      <c r="G54" s="389"/>
      <c r="H54" s="389"/>
      <c r="I54" s="389"/>
      <c r="J54" s="389"/>
      <c r="K54" s="389"/>
      <c r="L54" s="389"/>
      <c r="M54" s="400" t="s">
        <v>9</v>
      </c>
      <c r="N54" s="401"/>
      <c r="O54" s="401"/>
      <c r="P54" s="272" t="s">
        <v>59</v>
      </c>
      <c r="Q54" s="273"/>
      <c r="R54" s="273"/>
      <c r="S54" s="273"/>
      <c r="T54" s="273"/>
      <c r="U54" s="273"/>
      <c r="V54" s="274"/>
      <c r="W54" s="296" t="s">
        <v>6</v>
      </c>
      <c r="X54" s="297"/>
      <c r="Y54" s="298"/>
      <c r="Z54" s="305" t="s">
        <v>84</v>
      </c>
      <c r="AA54" s="306"/>
      <c r="AB54" s="306"/>
      <c r="AC54" s="306"/>
      <c r="AD54" s="306"/>
      <c r="AE54" s="306"/>
      <c r="AF54" s="306"/>
      <c r="AG54" s="306"/>
      <c r="AH54" s="307"/>
    </row>
    <row r="55" spans="2:80" ht="18" customHeight="1">
      <c r="B55" s="2"/>
      <c r="C55" s="348" t="s">
        <v>91</v>
      </c>
      <c r="D55" s="349"/>
      <c r="E55" s="349"/>
      <c r="F55" s="349"/>
      <c r="G55" s="349"/>
      <c r="H55" s="349"/>
      <c r="I55" s="349"/>
      <c r="J55" s="349"/>
      <c r="K55" s="349"/>
      <c r="L55" s="349"/>
      <c r="M55" s="544" t="s">
        <v>63</v>
      </c>
      <c r="N55" s="545"/>
      <c r="O55" s="546"/>
      <c r="P55" s="314" t="s">
        <v>10</v>
      </c>
      <c r="Q55" s="315"/>
      <c r="R55" s="315"/>
      <c r="S55" s="315"/>
      <c r="T55" s="315"/>
      <c r="U55" s="315"/>
      <c r="V55" s="315"/>
      <c r="W55" s="315"/>
      <c r="X55" s="315"/>
      <c r="Y55" s="316"/>
      <c r="Z55" s="320" t="s">
        <v>85</v>
      </c>
      <c r="AA55" s="321"/>
      <c r="AB55" s="321"/>
      <c r="AC55" s="321"/>
      <c r="AD55" s="321"/>
      <c r="AE55" s="321"/>
      <c r="AF55" s="321"/>
      <c r="AG55" s="321"/>
      <c r="AH55" s="322"/>
    </row>
    <row r="56" spans="2:80" ht="18" customHeight="1">
      <c r="B56" s="2"/>
      <c r="C56" s="348"/>
      <c r="D56" s="349"/>
      <c r="E56" s="349"/>
      <c r="F56" s="349"/>
      <c r="G56" s="349"/>
      <c r="H56" s="349"/>
      <c r="I56" s="349"/>
      <c r="J56" s="349"/>
      <c r="K56" s="349"/>
      <c r="L56" s="349"/>
      <c r="M56" s="547"/>
      <c r="N56" s="548"/>
      <c r="O56" s="549"/>
      <c r="P56" s="317"/>
      <c r="Q56" s="318"/>
      <c r="R56" s="318"/>
      <c r="S56" s="318"/>
      <c r="T56" s="318"/>
      <c r="U56" s="318"/>
      <c r="V56" s="318"/>
      <c r="W56" s="318"/>
      <c r="X56" s="318"/>
      <c r="Y56" s="319"/>
      <c r="Z56" s="323"/>
      <c r="AA56" s="324"/>
      <c r="AB56" s="324"/>
      <c r="AC56" s="324"/>
      <c r="AD56" s="324"/>
      <c r="AE56" s="324"/>
      <c r="AF56" s="324"/>
      <c r="AG56" s="324"/>
      <c r="AH56" s="325"/>
    </row>
    <row r="57" spans="2:80" ht="18" customHeight="1">
      <c r="B57" s="2"/>
      <c r="C57" s="348" t="s">
        <v>92</v>
      </c>
      <c r="D57" s="349"/>
      <c r="E57" s="349"/>
      <c r="F57" s="349"/>
      <c r="G57" s="349"/>
      <c r="H57" s="349"/>
      <c r="I57" s="349"/>
      <c r="J57" s="349"/>
      <c r="K57" s="349"/>
      <c r="L57" s="349"/>
      <c r="M57" s="550" t="s">
        <v>64</v>
      </c>
      <c r="N57" s="551"/>
      <c r="O57" s="552"/>
      <c r="P57" s="272" t="s">
        <v>11</v>
      </c>
      <c r="Q57" s="273"/>
      <c r="R57" s="274"/>
      <c r="S57" s="278" t="s">
        <v>83</v>
      </c>
      <c r="T57" s="279"/>
      <c r="U57" s="279"/>
      <c r="V57" s="280"/>
      <c r="W57" s="299" t="s">
        <v>6</v>
      </c>
      <c r="X57" s="300"/>
      <c r="Y57" s="301"/>
      <c r="Z57" s="342" t="s">
        <v>86</v>
      </c>
      <c r="AA57" s="343"/>
      <c r="AB57" s="343"/>
      <c r="AC57" s="343"/>
      <c r="AD57" s="344"/>
      <c r="AE57" s="320" t="s">
        <v>11</v>
      </c>
      <c r="AF57" s="321"/>
      <c r="AG57" s="321"/>
      <c r="AH57" s="322"/>
    </row>
    <row r="58" spans="2:80" ht="18" customHeight="1" thickBot="1">
      <c r="B58" s="2"/>
      <c r="C58" s="350"/>
      <c r="D58" s="351"/>
      <c r="E58" s="351"/>
      <c r="F58" s="351"/>
      <c r="G58" s="351"/>
      <c r="H58" s="351"/>
      <c r="I58" s="351"/>
      <c r="J58" s="351"/>
      <c r="K58" s="351"/>
      <c r="L58" s="351"/>
      <c r="M58" s="553"/>
      <c r="N58" s="554"/>
      <c r="O58" s="555"/>
      <c r="P58" s="275"/>
      <c r="Q58" s="276"/>
      <c r="R58" s="277"/>
      <c r="S58" s="281"/>
      <c r="T58" s="282"/>
      <c r="U58" s="282"/>
      <c r="V58" s="283"/>
      <c r="W58" s="302"/>
      <c r="X58" s="303"/>
      <c r="Y58" s="304"/>
      <c r="Z58" s="345"/>
      <c r="AA58" s="346"/>
      <c r="AB58" s="346"/>
      <c r="AC58" s="346"/>
      <c r="AD58" s="347"/>
      <c r="AE58" s="335"/>
      <c r="AF58" s="336"/>
      <c r="AG58" s="336"/>
      <c r="AH58" s="337"/>
    </row>
    <row r="59" spans="2:80" ht="9.75" customHeight="1"/>
    <row r="60" spans="2:80" ht="18" customHeight="1" thickBot="1">
      <c r="B60" s="28" t="s">
        <v>156</v>
      </c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2"/>
      <c r="AD60" s="2"/>
      <c r="AE60" s="2"/>
      <c r="AF60" s="2"/>
      <c r="AG60" s="2"/>
      <c r="AH60" s="2"/>
      <c r="BO60" s="42" t="e">
        <f>IF(OR(#REF!="",#REF!=0),0,IF(O20&lt;=0,2,1))</f>
        <v>#REF!</v>
      </c>
      <c r="BP60" s="43"/>
      <c r="BQ60" s="44" t="s">
        <v>81</v>
      </c>
      <c r="BR60" s="43"/>
      <c r="BS60" s="43"/>
      <c r="BT60" s="45"/>
      <c r="BU60" s="45"/>
      <c r="BV60" s="46"/>
      <c r="BW60" s="46"/>
      <c r="BX60" s="46"/>
      <c r="BY60" s="46"/>
      <c r="BZ60" s="46"/>
      <c r="CA60" s="46"/>
      <c r="CB60" s="47"/>
    </row>
    <row r="61" spans="2:80" ht="27" customHeight="1">
      <c r="B61" s="2"/>
      <c r="C61" s="358"/>
      <c r="D61" s="359"/>
      <c r="E61" s="359"/>
      <c r="F61" s="359"/>
      <c r="G61" s="359"/>
      <c r="H61" s="359"/>
      <c r="I61" s="359"/>
      <c r="J61" s="359"/>
      <c r="K61" s="359"/>
      <c r="L61" s="359"/>
      <c r="M61" s="560" t="s">
        <v>12</v>
      </c>
      <c r="N61" s="560"/>
      <c r="O61" s="560"/>
      <c r="P61" s="560"/>
      <c r="Q61" s="560"/>
      <c r="R61" s="560"/>
      <c r="S61" s="560"/>
      <c r="T61" s="560"/>
      <c r="U61" s="560"/>
      <c r="V61" s="560"/>
      <c r="W61" s="560"/>
      <c r="X61" s="560"/>
      <c r="Y61" s="560"/>
      <c r="Z61" s="560"/>
      <c r="AA61" s="560"/>
      <c r="AB61" s="561"/>
      <c r="AC61" s="2"/>
      <c r="AD61" s="2"/>
      <c r="AE61" s="2"/>
      <c r="AF61" s="2"/>
      <c r="AG61" s="2"/>
      <c r="AH61" s="2"/>
      <c r="BO61" s="48"/>
      <c r="BP61" s="49"/>
      <c r="BQ61" s="50" t="s">
        <v>82</v>
      </c>
      <c r="BR61" s="49"/>
      <c r="BS61" s="49"/>
      <c r="BT61" s="51"/>
      <c r="BU61" s="51"/>
      <c r="BV61" s="24"/>
      <c r="BW61" s="24"/>
      <c r="BX61" s="24"/>
      <c r="BY61" s="24"/>
      <c r="BZ61" s="24"/>
      <c r="CA61" s="24"/>
      <c r="CB61" s="25"/>
    </row>
    <row r="62" spans="2:80" ht="9.75" customHeight="1">
      <c r="B62" s="2"/>
      <c r="C62" s="360"/>
      <c r="D62" s="361"/>
      <c r="E62" s="361"/>
      <c r="F62" s="361"/>
      <c r="G62" s="361"/>
      <c r="H62" s="361"/>
      <c r="I62" s="361"/>
      <c r="J62" s="361"/>
      <c r="K62" s="361"/>
      <c r="L62" s="361"/>
      <c r="M62" s="402" t="s">
        <v>13</v>
      </c>
      <c r="N62" s="402"/>
      <c r="O62" s="402" t="s">
        <v>14</v>
      </c>
      <c r="P62" s="402"/>
      <c r="Q62" s="402" t="s">
        <v>15</v>
      </c>
      <c r="R62" s="402"/>
      <c r="S62" s="402" t="s">
        <v>16</v>
      </c>
      <c r="T62" s="402"/>
      <c r="U62" s="402" t="s">
        <v>17</v>
      </c>
      <c r="V62" s="402"/>
      <c r="W62" s="402" t="s">
        <v>18</v>
      </c>
      <c r="X62" s="402"/>
      <c r="Y62" s="402" t="s">
        <v>19</v>
      </c>
      <c r="Z62" s="402"/>
      <c r="AA62" s="402" t="s">
        <v>20</v>
      </c>
      <c r="AB62" s="543"/>
      <c r="AC62" s="2"/>
      <c r="AD62" s="2"/>
      <c r="AE62" s="2"/>
      <c r="AF62" s="2"/>
      <c r="AG62" s="2"/>
      <c r="AH62" s="2"/>
    </row>
    <row r="63" spans="2:80" ht="13.5" customHeight="1">
      <c r="B63" s="2"/>
      <c r="C63" s="360"/>
      <c r="D63" s="361"/>
      <c r="E63" s="361"/>
      <c r="F63" s="361"/>
      <c r="G63" s="361"/>
      <c r="H63" s="361"/>
      <c r="I63" s="361"/>
      <c r="J63" s="361"/>
      <c r="K63" s="361"/>
      <c r="L63" s="361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543"/>
      <c r="AC63" s="2"/>
      <c r="AD63" s="2"/>
      <c r="AE63" s="2"/>
      <c r="AF63" s="2"/>
      <c r="AG63" s="2"/>
      <c r="AH63" s="2"/>
    </row>
    <row r="64" spans="2:80" ht="18" customHeight="1">
      <c r="B64" s="2"/>
      <c r="C64" s="286" t="s">
        <v>66</v>
      </c>
      <c r="D64" s="287"/>
      <c r="E64" s="287"/>
      <c r="F64" s="287"/>
      <c r="G64" s="287"/>
      <c r="H64" s="287"/>
      <c r="I64" s="287"/>
      <c r="J64" s="287"/>
      <c r="K64" s="287"/>
      <c r="L64" s="288"/>
      <c r="M64" s="289" t="s">
        <v>21</v>
      </c>
      <c r="N64" s="289"/>
      <c r="O64" s="289" t="s">
        <v>21</v>
      </c>
      <c r="P64" s="289"/>
      <c r="Q64" s="289" t="s">
        <v>22</v>
      </c>
      <c r="R64" s="289"/>
      <c r="S64" s="289" t="s">
        <v>23</v>
      </c>
      <c r="T64" s="289"/>
      <c r="U64" s="289" t="s">
        <v>24</v>
      </c>
      <c r="V64" s="289"/>
      <c r="W64" s="289" t="s">
        <v>24</v>
      </c>
      <c r="X64" s="289"/>
      <c r="Y64" s="289" t="s">
        <v>24</v>
      </c>
      <c r="Z64" s="289"/>
      <c r="AA64" s="289" t="s">
        <v>6</v>
      </c>
      <c r="AB64" s="556"/>
      <c r="AC64" s="2"/>
      <c r="AD64" s="2"/>
      <c r="AE64" s="2"/>
      <c r="AF64" s="2"/>
      <c r="AG64" s="2"/>
      <c r="AH64" s="2"/>
    </row>
    <row r="65" spans="2:79" ht="18" customHeight="1">
      <c r="B65" s="2"/>
      <c r="C65" s="557" t="s">
        <v>76</v>
      </c>
      <c r="D65" s="558"/>
      <c r="E65" s="558"/>
      <c r="F65" s="558"/>
      <c r="G65" s="558"/>
      <c r="H65" s="558"/>
      <c r="I65" s="558"/>
      <c r="J65" s="558"/>
      <c r="K65" s="558"/>
      <c r="L65" s="559"/>
      <c r="M65" s="284" t="s">
        <v>25</v>
      </c>
      <c r="N65" s="284"/>
      <c r="O65" s="284" t="s">
        <v>25</v>
      </c>
      <c r="P65" s="284"/>
      <c r="Q65" s="284" t="s">
        <v>26</v>
      </c>
      <c r="R65" s="284"/>
      <c r="S65" s="284" t="s">
        <v>27</v>
      </c>
      <c r="T65" s="284"/>
      <c r="U65" s="284" t="s">
        <v>27</v>
      </c>
      <c r="V65" s="284"/>
      <c r="W65" s="284" t="s">
        <v>27</v>
      </c>
      <c r="X65" s="284"/>
      <c r="Y65" s="284" t="s">
        <v>27</v>
      </c>
      <c r="Z65" s="284"/>
      <c r="AA65" s="284" t="s">
        <v>6</v>
      </c>
      <c r="AB65" s="285"/>
      <c r="AC65" s="563" t="s">
        <v>158</v>
      </c>
      <c r="AD65" s="564"/>
      <c r="AE65" s="564"/>
      <c r="AF65" s="564"/>
      <c r="AG65" s="564"/>
      <c r="AH65" s="564"/>
    </row>
    <row r="66" spans="2:79" ht="18" customHeight="1" thickBot="1">
      <c r="B66" s="2"/>
      <c r="C66" s="355" t="s">
        <v>94</v>
      </c>
      <c r="D66" s="356"/>
      <c r="E66" s="356"/>
      <c r="F66" s="356"/>
      <c r="G66" s="356"/>
      <c r="H66" s="356"/>
      <c r="I66" s="356"/>
      <c r="J66" s="356"/>
      <c r="K66" s="356"/>
      <c r="L66" s="357"/>
      <c r="M66" s="352" t="s">
        <v>55</v>
      </c>
      <c r="N66" s="352"/>
      <c r="O66" s="352" t="s">
        <v>55</v>
      </c>
      <c r="P66" s="352"/>
      <c r="Q66" s="352" t="s">
        <v>56</v>
      </c>
      <c r="R66" s="352"/>
      <c r="S66" s="352" t="s">
        <v>65</v>
      </c>
      <c r="T66" s="352"/>
      <c r="U66" s="352" t="s">
        <v>65</v>
      </c>
      <c r="V66" s="352"/>
      <c r="W66" s="352" t="s">
        <v>57</v>
      </c>
      <c r="X66" s="352"/>
      <c r="Y66" s="352" t="s">
        <v>57</v>
      </c>
      <c r="Z66" s="352"/>
      <c r="AA66" s="352" t="s">
        <v>6</v>
      </c>
      <c r="AB66" s="353"/>
      <c r="AC66" s="565"/>
      <c r="AD66" s="564"/>
      <c r="AE66" s="564"/>
      <c r="AF66" s="564"/>
      <c r="AG66" s="564"/>
      <c r="AH66" s="564"/>
    </row>
    <row r="67" spans="2:79" ht="9" customHeight="1">
      <c r="B67" s="2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4"/>
      <c r="AD67" s="4"/>
      <c r="AE67" s="4"/>
      <c r="AF67" s="4"/>
      <c r="AG67" s="4"/>
      <c r="AH67" s="4"/>
    </row>
    <row r="68" spans="2:79" ht="18" customHeight="1">
      <c r="B68" s="28" t="s">
        <v>53</v>
      </c>
    </row>
    <row r="69" spans="2:79" ht="18" customHeight="1">
      <c r="C69" s="239" t="s">
        <v>157</v>
      </c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</row>
    <row r="70" spans="2:79" ht="18" customHeight="1"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</row>
    <row r="71" spans="2:79" ht="18" customHeight="1"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</row>
    <row r="72" spans="2:79" ht="18" customHeight="1"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</row>
    <row r="73" spans="2:79" ht="18" customHeight="1"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</row>
    <row r="74" spans="2:79" ht="18" customHeight="1"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</row>
    <row r="75" spans="2:79" ht="18" customHeight="1"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2:79" ht="18" customHeight="1"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2:79" ht="18" customHeight="1"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2:79" ht="18" customHeight="1">
      <c r="B78" s="6" t="s">
        <v>54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2:79" ht="18" customHeight="1">
      <c r="C79" s="239" t="s">
        <v>148</v>
      </c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2:79" ht="18" customHeight="1"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</row>
    <row r="81" spans="1:79" ht="18" customHeight="1"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</row>
    <row r="82" spans="1:79" ht="3.75" customHeight="1"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</row>
    <row r="83" spans="1:79" ht="13.5" customHeight="1"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</row>
    <row r="84" spans="1:79" ht="27" customHeight="1"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</row>
    <row r="85" spans="1:79" ht="10.5" customHeight="1"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</row>
    <row r="86" spans="1:79" ht="27" customHeight="1"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</row>
    <row r="87" spans="1:79" ht="12.75" customHeight="1"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</row>
    <row r="88" spans="1:79" ht="1.5" customHeight="1"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1:79" ht="11.25" customHeight="1"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</row>
    <row r="90" spans="1:79" ht="3.75" customHeight="1"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</row>
    <row r="91" spans="1:79" ht="3.75" customHeight="1"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</row>
    <row r="92" spans="1:79" ht="14.25" customHeight="1"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</row>
    <row r="93" spans="1:79" s="1" customFormat="1" ht="13.5" customHeight="1">
      <c r="A93" s="6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</row>
    <row r="94" spans="1:79" s="1" customFormat="1">
      <c r="A94" s="6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</row>
    <row r="95" spans="1:79" s="1" customFormat="1">
      <c r="A95" s="6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</row>
    <row r="96" spans="1:79" s="1" customFormat="1" ht="15.95" customHeight="1">
      <c r="A96" s="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</row>
    <row r="97" spans="1:79" s="1" customFormat="1" ht="15.95" customHeight="1">
      <c r="A97" s="6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79" s="1" customFormat="1" ht="14.1" customHeight="1">
      <c r="A98" s="6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</row>
    <row r="99" spans="1:79" s="1" customFormat="1" ht="14.1" customHeight="1">
      <c r="A99" s="6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</row>
    <row r="100" spans="1:79" s="1" customFormat="1" ht="14.1" customHeight="1">
      <c r="A100" s="6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BK100" s="31"/>
      <c r="BL100" s="31"/>
      <c r="BT100" s="34"/>
      <c r="BU100" s="34"/>
    </row>
    <row r="101" spans="1:79" s="1" customFormat="1" ht="14.1" customHeight="1">
      <c r="A101" s="6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BK101" s="31"/>
      <c r="BL101" s="31"/>
      <c r="BT101" s="34"/>
      <c r="BU101" s="34"/>
    </row>
    <row r="102" spans="1:79" ht="3.75" customHeight="1"/>
    <row r="103" spans="1:79" s="1" customFormat="1" ht="12">
      <c r="A103" s="40"/>
      <c r="BK103" s="31"/>
      <c r="BL103" s="31"/>
      <c r="BR103" s="31"/>
      <c r="BS103" s="31"/>
      <c r="BT103" s="34"/>
      <c r="BU103" s="34"/>
    </row>
    <row r="104" spans="1:79" s="1" customFormat="1" ht="5.25" customHeight="1">
      <c r="A104" s="40"/>
      <c r="BK104" s="31"/>
      <c r="BL104" s="31"/>
      <c r="BR104" s="31"/>
      <c r="BS104" s="31"/>
      <c r="BT104" s="34"/>
      <c r="BU104" s="34"/>
    </row>
    <row r="105" spans="1:79" s="1" customFormat="1" ht="12">
      <c r="A105" s="40"/>
      <c r="BK105" s="31"/>
      <c r="BL105" s="31"/>
      <c r="BR105" s="31"/>
      <c r="BS105" s="31"/>
      <c r="BT105" s="34"/>
      <c r="BU105" s="34"/>
    </row>
    <row r="106" spans="1:79" s="1" customFormat="1" ht="9.9499999999999993" customHeight="1">
      <c r="A106" s="40"/>
      <c r="BK106" s="31"/>
      <c r="BL106" s="31"/>
      <c r="BR106" s="31"/>
      <c r="BS106" s="31"/>
      <c r="BT106" s="34"/>
      <c r="BU106" s="34"/>
    </row>
    <row r="107" spans="1:79" s="1" customFormat="1" ht="9.9499999999999993" customHeight="1">
      <c r="A107" s="40"/>
      <c r="BK107" s="31"/>
      <c r="BL107" s="31"/>
      <c r="BR107" s="31"/>
      <c r="BS107" s="31"/>
      <c r="BT107" s="34"/>
      <c r="BU107" s="34"/>
    </row>
    <row r="108" spans="1:79" s="1" customFormat="1" ht="9.9499999999999993" customHeight="1">
      <c r="A108" s="40"/>
      <c r="BK108" s="31"/>
      <c r="BL108" s="31"/>
      <c r="BM108" s="31"/>
      <c r="BN108" s="31"/>
      <c r="BO108" s="31"/>
      <c r="BP108" s="31"/>
      <c r="BQ108" s="31"/>
      <c r="BR108" s="31"/>
      <c r="BS108" s="31"/>
      <c r="BT108" s="34"/>
      <c r="BU108" s="34"/>
    </row>
    <row r="109" spans="1:79" s="1" customFormat="1" ht="9.9499999999999993" customHeight="1">
      <c r="A109" s="40"/>
      <c r="BK109" s="31"/>
      <c r="BL109" s="31"/>
      <c r="BM109" s="31"/>
      <c r="BN109" s="31"/>
      <c r="BO109" s="31"/>
      <c r="BP109" s="31"/>
      <c r="BQ109" s="31"/>
      <c r="BR109" s="31"/>
      <c r="BS109" s="31"/>
      <c r="BT109" s="34"/>
      <c r="BU109" s="34"/>
    </row>
    <row r="110" spans="1:79" s="1" customFormat="1" ht="9.9499999999999993" customHeight="1">
      <c r="A110" s="40"/>
      <c r="BK110" s="31"/>
      <c r="BL110" s="31"/>
      <c r="BM110" s="31"/>
      <c r="BN110" s="31"/>
      <c r="BO110" s="31"/>
      <c r="BP110" s="31"/>
      <c r="BQ110" s="31"/>
      <c r="BR110" s="31"/>
      <c r="BS110" s="31"/>
      <c r="BT110" s="34"/>
      <c r="BU110" s="34"/>
    </row>
    <row r="111" spans="1:79" s="1" customFormat="1" ht="9.9499999999999993" customHeight="1">
      <c r="A111" s="40"/>
      <c r="BK111" s="31"/>
      <c r="BL111" s="31"/>
      <c r="BM111" s="31"/>
      <c r="BN111" s="31"/>
      <c r="BO111" s="31"/>
      <c r="BP111" s="31"/>
      <c r="BQ111" s="31"/>
      <c r="BR111" s="31"/>
      <c r="BS111" s="31"/>
      <c r="BT111" s="34"/>
      <c r="BU111" s="34"/>
    </row>
    <row r="112" spans="1:79" s="1" customFormat="1" ht="9.9499999999999993" customHeight="1">
      <c r="A112" s="40"/>
      <c r="BK112" s="31"/>
      <c r="BL112" s="31"/>
      <c r="BM112" s="31"/>
      <c r="BN112" s="31"/>
      <c r="BO112" s="31"/>
      <c r="BP112" s="31"/>
      <c r="BQ112" s="31"/>
      <c r="BR112" s="31"/>
      <c r="BS112" s="31"/>
      <c r="BT112" s="34"/>
      <c r="BU112" s="34"/>
    </row>
    <row r="113" spans="1:73" s="1" customFormat="1" ht="9.9499999999999993" customHeight="1">
      <c r="A113" s="40"/>
      <c r="BK113" s="31"/>
      <c r="BL113" s="31"/>
      <c r="BM113" s="31"/>
      <c r="BN113" s="31"/>
      <c r="BO113" s="31"/>
      <c r="BP113" s="31"/>
      <c r="BQ113" s="31"/>
      <c r="BR113" s="31"/>
      <c r="BS113" s="31"/>
      <c r="BT113" s="34"/>
      <c r="BU113" s="34"/>
    </row>
    <row r="114" spans="1:73" s="1" customFormat="1" ht="4.5" customHeight="1">
      <c r="A114" s="40"/>
      <c r="BK114" s="31"/>
      <c r="BL114" s="31"/>
      <c r="BM114" s="31"/>
      <c r="BN114" s="31"/>
      <c r="BO114" s="31"/>
      <c r="BP114" s="31"/>
      <c r="BQ114" s="31"/>
      <c r="BR114" s="31"/>
      <c r="BS114" s="31"/>
      <c r="BT114" s="34"/>
      <c r="BU114" s="34"/>
    </row>
    <row r="115" spans="1:73" ht="12" customHeight="1"/>
    <row r="116" spans="1:73" ht="12" customHeight="1"/>
    <row r="117" spans="1:73" ht="12" customHeight="1"/>
    <row r="118" spans="1:73" ht="12" customHeight="1"/>
    <row r="119" spans="1:73" ht="12" customHeight="1"/>
    <row r="120" spans="1:73" ht="12" customHeight="1"/>
    <row r="121" spans="1:73" ht="12" customHeight="1"/>
    <row r="122" spans="1:73" ht="12" customHeight="1"/>
    <row r="123" spans="1:73" ht="12" customHeight="1"/>
    <row r="124" spans="1:73" ht="12" customHeight="1"/>
    <row r="125" spans="1:73" ht="12" customHeight="1"/>
    <row r="126" spans="1:73" ht="18" customHeight="1"/>
    <row r="127" spans="1:73" ht="18" customHeight="1"/>
    <row r="128" spans="1:73" ht="15" customHeight="1"/>
    <row r="129" ht="15" customHeight="1"/>
    <row r="130" ht="15" customHeight="1"/>
    <row r="131" ht="15" customHeight="1"/>
    <row r="132" ht="15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</sheetData>
  <sheetProtection algorithmName="SHA-512" hashValue="/5M0CtIBeMioEyKdpGSemNuo0DNRhWCNNLg127dfnDURZYxXF4iASjllKFQUliDimKR52agtnkk3L+KwxNCXMQ==" saltValue="ew/tYweABoS7bFCq4Fn3Gg==" spinCount="100000" sheet="1" selectLockedCells="1"/>
  <mergeCells count="283">
    <mergeCell ref="U45:V45"/>
    <mergeCell ref="AF45:AG45"/>
    <mergeCell ref="J47:K47"/>
    <mergeCell ref="U47:V47"/>
    <mergeCell ref="AF47:AG47"/>
    <mergeCell ref="B42:AH42"/>
    <mergeCell ref="C69:AH77"/>
    <mergeCell ref="O40:R40"/>
    <mergeCell ref="S40:V40"/>
    <mergeCell ref="W40:X40"/>
    <mergeCell ref="S62:T63"/>
    <mergeCell ref="U62:V63"/>
    <mergeCell ref="W62:X63"/>
    <mergeCell ref="Y62:Z63"/>
    <mergeCell ref="AA62:AB63"/>
    <mergeCell ref="M55:O56"/>
    <mergeCell ref="M57:O58"/>
    <mergeCell ref="W64:X64"/>
    <mergeCell ref="Y64:Z64"/>
    <mergeCell ref="AA64:AB64"/>
    <mergeCell ref="C65:L65"/>
    <mergeCell ref="M65:N65"/>
    <mergeCell ref="M61:AB61"/>
    <mergeCell ref="M62:N63"/>
    <mergeCell ref="AG9:AH9"/>
    <mergeCell ref="AF10:AH10"/>
    <mergeCell ref="Y14:AB14"/>
    <mergeCell ref="O14:R14"/>
    <mergeCell ref="B14:N14"/>
    <mergeCell ref="S14:V14"/>
    <mergeCell ref="AC14:AF14"/>
    <mergeCell ref="AG14:AH14"/>
    <mergeCell ref="W14:X14"/>
    <mergeCell ref="B13:N13"/>
    <mergeCell ref="Y13:AH13"/>
    <mergeCell ref="O13:X13"/>
    <mergeCell ref="AB10:AE10"/>
    <mergeCell ref="F9:H9"/>
    <mergeCell ref="S9:T9"/>
    <mergeCell ref="B10:H10"/>
    <mergeCell ref="I10:M10"/>
    <mergeCell ref="B9:E9"/>
    <mergeCell ref="I9:K9"/>
    <mergeCell ref="O37:R37"/>
    <mergeCell ref="L9:M9"/>
    <mergeCell ref="Y16:AB16"/>
    <mergeCell ref="B16:N16"/>
    <mergeCell ref="B17:N17"/>
    <mergeCell ref="B18:N18"/>
    <mergeCell ref="B19:N19"/>
    <mergeCell ref="O19:R19"/>
    <mergeCell ref="S19:V19"/>
    <mergeCell ref="O17:R17"/>
    <mergeCell ref="O18:R18"/>
    <mergeCell ref="S20:V20"/>
    <mergeCell ref="B21:N21"/>
    <mergeCell ref="G26:N26"/>
    <mergeCell ref="G25:N25"/>
    <mergeCell ref="G24:N24"/>
    <mergeCell ref="G23:N23"/>
    <mergeCell ref="N9:R9"/>
    <mergeCell ref="N10:T10"/>
    <mergeCell ref="AB9:AF9"/>
    <mergeCell ref="S30:V30"/>
    <mergeCell ref="S26:V26"/>
    <mergeCell ref="W26:X26"/>
    <mergeCell ref="O29:X29"/>
    <mergeCell ref="O16:R16"/>
    <mergeCell ref="AJ22:AR22"/>
    <mergeCell ref="W35:X35"/>
    <mergeCell ref="O36:R36"/>
    <mergeCell ref="S36:V36"/>
    <mergeCell ref="B15:N15"/>
    <mergeCell ref="O15:R15"/>
    <mergeCell ref="S15:V15"/>
    <mergeCell ref="W15:X15"/>
    <mergeCell ref="Y15:AB15"/>
    <mergeCell ref="S16:V16"/>
    <mergeCell ref="W16:X16"/>
    <mergeCell ref="AC15:AF15"/>
    <mergeCell ref="S18:V18"/>
    <mergeCell ref="S17:V17"/>
    <mergeCell ref="W23:X23"/>
    <mergeCell ref="W24:X24"/>
    <mergeCell ref="O25:R25"/>
    <mergeCell ref="S25:V25"/>
    <mergeCell ref="W25:X25"/>
    <mergeCell ref="O26:R26"/>
    <mergeCell ref="S22:V22"/>
    <mergeCell ref="Y22:AB22"/>
    <mergeCell ref="AC16:AF16"/>
    <mergeCell ref="B1:AH1"/>
    <mergeCell ref="B2:I2"/>
    <mergeCell ref="J2:AH2"/>
    <mergeCell ref="B5:E5"/>
    <mergeCell ref="G5:H5"/>
    <mergeCell ref="AB6:AH6"/>
    <mergeCell ref="AB7:AH7"/>
    <mergeCell ref="AG8:AH8"/>
    <mergeCell ref="F8:H8"/>
    <mergeCell ref="I7:M7"/>
    <mergeCell ref="I6:M6"/>
    <mergeCell ref="F6:H7"/>
    <mergeCell ref="J3:P3"/>
    <mergeCell ref="B3:I3"/>
    <mergeCell ref="AB8:AF8"/>
    <mergeCell ref="B8:E8"/>
    <mergeCell ref="S8:T8"/>
    <mergeCell ref="N8:R8"/>
    <mergeCell ref="N6:U6"/>
    <mergeCell ref="B6:E7"/>
    <mergeCell ref="L8:M8"/>
    <mergeCell ref="I8:K8"/>
    <mergeCell ref="S65:T65"/>
    <mergeCell ref="U65:V65"/>
    <mergeCell ref="W65:X65"/>
    <mergeCell ref="O65:P65"/>
    <mergeCell ref="M50:O52"/>
    <mergeCell ref="M53:O53"/>
    <mergeCell ref="M54:O54"/>
    <mergeCell ref="O62:P63"/>
    <mergeCell ref="Q62:R63"/>
    <mergeCell ref="Y65:Z65"/>
    <mergeCell ref="C61:L63"/>
    <mergeCell ref="Q65:R65"/>
    <mergeCell ref="B20:N20"/>
    <mergeCell ref="B24:B26"/>
    <mergeCell ref="S27:V27"/>
    <mergeCell ref="O24:R24"/>
    <mergeCell ref="S24:V24"/>
    <mergeCell ref="O20:R20"/>
    <mergeCell ref="O21:R21"/>
    <mergeCell ref="S21:V21"/>
    <mergeCell ref="O22:R22"/>
    <mergeCell ref="G33:N33"/>
    <mergeCell ref="C29:F29"/>
    <mergeCell ref="C30:F30"/>
    <mergeCell ref="O33:R33"/>
    <mergeCell ref="O31:R31"/>
    <mergeCell ref="C23:F23"/>
    <mergeCell ref="C25:F25"/>
    <mergeCell ref="O23:R23"/>
    <mergeCell ref="J45:K45"/>
    <mergeCell ref="C54:L54"/>
    <mergeCell ref="C53:L53"/>
    <mergeCell ref="C50:L52"/>
    <mergeCell ref="U66:V66"/>
    <mergeCell ref="W66:X66"/>
    <mergeCell ref="Y66:Z66"/>
    <mergeCell ref="AA66:AB66"/>
    <mergeCell ref="C67:AB67"/>
    <mergeCell ref="C66:L66"/>
    <mergeCell ref="M66:N66"/>
    <mergeCell ref="O66:P66"/>
    <mergeCell ref="Q66:R66"/>
    <mergeCell ref="S66:T66"/>
    <mergeCell ref="AA65:AB65"/>
    <mergeCell ref="C64:L64"/>
    <mergeCell ref="M64:N64"/>
    <mergeCell ref="O64:P64"/>
    <mergeCell ref="Q64:R64"/>
    <mergeCell ref="S64:T64"/>
    <mergeCell ref="U64:V64"/>
    <mergeCell ref="S50:V52"/>
    <mergeCell ref="W50:Y52"/>
    <mergeCell ref="W54:Y54"/>
    <mergeCell ref="W57:Y58"/>
    <mergeCell ref="Z54:AH54"/>
    <mergeCell ref="Z53:AH53"/>
    <mergeCell ref="P53:Y53"/>
    <mergeCell ref="P54:V54"/>
    <mergeCell ref="P55:Y56"/>
    <mergeCell ref="Z55:AH56"/>
    <mergeCell ref="AE50:AH52"/>
    <mergeCell ref="AE57:AH58"/>
    <mergeCell ref="Z50:AD52"/>
    <mergeCell ref="Z57:AD58"/>
    <mergeCell ref="AC65:AH66"/>
    <mergeCell ref="C57:L58"/>
    <mergeCell ref="C55:L56"/>
    <mergeCell ref="C79:AH82"/>
    <mergeCell ref="BP4:BP7"/>
    <mergeCell ref="BQ1:BQ7"/>
    <mergeCell ref="BR1:BR7"/>
    <mergeCell ref="N7:T7"/>
    <mergeCell ref="U7:AA7"/>
    <mergeCell ref="U8:Y8"/>
    <mergeCell ref="U9:Y9"/>
    <mergeCell ref="U10:AA10"/>
    <mergeCell ref="Z8:AA8"/>
    <mergeCell ref="Z9:AA9"/>
    <mergeCell ref="B22:N22"/>
    <mergeCell ref="AR19:AS19"/>
    <mergeCell ref="AT19:AW19"/>
    <mergeCell ref="AX19:BA19"/>
    <mergeCell ref="BB19:BC19"/>
    <mergeCell ref="Y17:AB17"/>
    <mergeCell ref="Y18:AB18"/>
    <mergeCell ref="BO4:BO7"/>
    <mergeCell ref="P50:R52"/>
    <mergeCell ref="P57:R58"/>
    <mergeCell ref="S57:V58"/>
    <mergeCell ref="AY30:BB30"/>
    <mergeCell ref="AJ13:AS14"/>
    <mergeCell ref="AG16:AH16"/>
    <mergeCell ref="AC22:AF22"/>
    <mergeCell ref="AG20:AH20"/>
    <mergeCell ref="AT13:BC14"/>
    <mergeCell ref="AJ17:AS18"/>
    <mergeCell ref="AT17:BC18"/>
    <mergeCell ref="AG19:AH19"/>
    <mergeCell ref="AG17:AH17"/>
    <mergeCell ref="AG18:AH18"/>
    <mergeCell ref="AC17:AF17"/>
    <mergeCell ref="AC18:AF18"/>
    <mergeCell ref="AR15:AS15"/>
    <mergeCell ref="AT15:AW15"/>
    <mergeCell ref="BB15:BC15"/>
    <mergeCell ref="AX15:BA15"/>
    <mergeCell ref="AJ15:AM15"/>
    <mergeCell ref="AN15:AQ15"/>
    <mergeCell ref="AJ19:AM19"/>
    <mergeCell ref="AN19:AQ19"/>
    <mergeCell ref="AG15:AH15"/>
    <mergeCell ref="W27:X27"/>
    <mergeCell ref="O30:R30"/>
    <mergeCell ref="W20:X20"/>
    <mergeCell ref="W19:X19"/>
    <mergeCell ref="Y19:AB19"/>
    <mergeCell ref="AC19:AF19"/>
    <mergeCell ref="AG21:AH21"/>
    <mergeCell ref="W18:X18"/>
    <mergeCell ref="W17:X17"/>
    <mergeCell ref="W21:X21"/>
    <mergeCell ref="Y29:AH29"/>
    <mergeCell ref="G37:N37"/>
    <mergeCell ref="AO39:AR39"/>
    <mergeCell ref="AT39:AW39"/>
    <mergeCell ref="AJ30:AM30"/>
    <mergeCell ref="AO30:AR30"/>
    <mergeCell ref="AT30:AW30"/>
    <mergeCell ref="S23:V23"/>
    <mergeCell ref="S32:V32"/>
    <mergeCell ref="W36:X36"/>
    <mergeCell ref="W37:X37"/>
    <mergeCell ref="O34:X34"/>
    <mergeCell ref="Y34:AH34"/>
    <mergeCell ref="O35:R35"/>
    <mergeCell ref="S35:V35"/>
    <mergeCell ref="Y35:AB35"/>
    <mergeCell ref="AC35:AF35"/>
    <mergeCell ref="O32:R32"/>
    <mergeCell ref="S31:X31"/>
    <mergeCell ref="AJ39:AM39"/>
    <mergeCell ref="AC30:AF30"/>
    <mergeCell ref="AC27:AF27"/>
    <mergeCell ref="Y30:AB30"/>
    <mergeCell ref="O27:R27"/>
    <mergeCell ref="Y27:AB27"/>
    <mergeCell ref="AO32:AR32"/>
    <mergeCell ref="AO33:AR33"/>
    <mergeCell ref="AZ39:BB39"/>
    <mergeCell ref="BE39:BH39"/>
    <mergeCell ref="BE40:BH40"/>
    <mergeCell ref="C36:F37"/>
    <mergeCell ref="C40:F41"/>
    <mergeCell ref="AJ35:AM35"/>
    <mergeCell ref="AO35:AR35"/>
    <mergeCell ref="AT35:AW35"/>
    <mergeCell ref="AY35:BB35"/>
    <mergeCell ref="BE35:BH35"/>
    <mergeCell ref="G41:N41"/>
    <mergeCell ref="O41:R41"/>
    <mergeCell ref="W41:X41"/>
    <mergeCell ref="O38:X38"/>
    <mergeCell ref="Y38:AH38"/>
    <mergeCell ref="C39:F39"/>
    <mergeCell ref="O39:R39"/>
    <mergeCell ref="S39:V39"/>
    <mergeCell ref="W39:X39"/>
    <mergeCell ref="Y39:AB39"/>
    <mergeCell ref="AC39:AF39"/>
    <mergeCell ref="C35:F35"/>
  </mergeCells>
  <phoneticPr fontId="1"/>
  <dataValidations count="1">
    <dataValidation type="list" allowBlank="1" showInputMessage="1" showErrorMessage="1" sqref="F5" xr:uid="{00000000-0002-0000-0000-000000000000}">
      <formula1>"1,2,3,4,5,6,7,8"</formula1>
    </dataValidation>
  </dataValidations>
  <pageMargins left="0.70866141732283472" right="0.70866141732283472" top="0.55118110236220474" bottom="0.15748031496062992" header="0.31496062992125984" footer="0.31496062992125984"/>
  <pageSetup paperSize="9" orientation="portrait" blackAndWhite="1" r:id="rId1"/>
  <rowBreaks count="1" manualBreakCount="1">
    <brk id="47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4" r:id="rId4" name="Check Box 36">
              <controlPr defaultSize="0" autoFill="0" autoLine="0" autoPict="0">
                <anchor moveWithCells="1">
                  <from>
                    <xdr:col>27</xdr:col>
                    <xdr:colOff>57150</xdr:colOff>
                    <xdr:row>9</xdr:row>
                    <xdr:rowOff>0</xdr:rowOff>
                  </from>
                  <to>
                    <xdr:col>30</xdr:col>
                    <xdr:colOff>133350</xdr:colOff>
                    <xdr:row>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1"/>
  <sheetViews>
    <sheetView workbookViewId="0">
      <selection activeCell="B33" sqref="B33"/>
    </sheetView>
  </sheetViews>
  <sheetFormatPr defaultRowHeight="13.5"/>
  <cols>
    <col min="2" max="2" width="35.125" customWidth="1"/>
  </cols>
  <sheetData>
    <row r="2" spans="1:10">
      <c r="A2" s="562"/>
      <c r="B2" s="7" t="s">
        <v>34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</row>
    <row r="3" spans="1:10">
      <c r="A3" s="562"/>
      <c r="B3" s="14" t="s">
        <v>35</v>
      </c>
      <c r="C3" s="15">
        <v>0.46</v>
      </c>
      <c r="D3" s="15">
        <v>0.46</v>
      </c>
      <c r="E3" s="15">
        <v>0.56000000000000005</v>
      </c>
      <c r="F3" s="15">
        <v>0.75</v>
      </c>
      <c r="G3" s="15">
        <v>0.87</v>
      </c>
      <c r="H3" s="15">
        <v>0.87</v>
      </c>
      <c r="I3" s="15">
        <v>0.87</v>
      </c>
      <c r="J3" s="15" t="s">
        <v>40</v>
      </c>
    </row>
    <row r="4" spans="1:10">
      <c r="A4" s="562" t="s">
        <v>38</v>
      </c>
      <c r="B4" s="16" t="s">
        <v>8</v>
      </c>
      <c r="C4" s="17">
        <v>0.4</v>
      </c>
      <c r="D4" s="17">
        <v>0.4</v>
      </c>
      <c r="E4" s="17">
        <v>0.5</v>
      </c>
      <c r="F4" s="17">
        <v>0.6</v>
      </c>
      <c r="G4" s="17">
        <v>0.6</v>
      </c>
      <c r="H4" s="17">
        <v>0.6</v>
      </c>
      <c r="I4" s="17">
        <v>0.6</v>
      </c>
      <c r="J4" s="17" t="s">
        <v>6</v>
      </c>
    </row>
    <row r="5" spans="1:10">
      <c r="A5" s="562"/>
      <c r="B5" s="22" t="s">
        <v>37</v>
      </c>
      <c r="C5" s="23">
        <v>0.3</v>
      </c>
      <c r="D5" s="23">
        <v>0.3</v>
      </c>
      <c r="E5" s="23">
        <v>0.4</v>
      </c>
      <c r="F5" s="23">
        <v>0.5</v>
      </c>
      <c r="G5" s="23">
        <v>0.5</v>
      </c>
      <c r="H5" s="23">
        <v>0.5</v>
      </c>
      <c r="I5" s="23">
        <v>0.5</v>
      </c>
      <c r="J5" s="23" t="s">
        <v>6</v>
      </c>
    </row>
    <row r="6" spans="1:10">
      <c r="A6" s="562"/>
      <c r="B6" s="22" t="s">
        <v>36</v>
      </c>
      <c r="C6" s="23">
        <v>0.3</v>
      </c>
      <c r="D6" s="23">
        <v>0.3</v>
      </c>
      <c r="E6" s="23">
        <v>0.4</v>
      </c>
      <c r="F6" s="23">
        <v>0.4</v>
      </c>
      <c r="G6" s="23">
        <v>0.4</v>
      </c>
      <c r="H6" s="23">
        <v>0.5</v>
      </c>
      <c r="I6" s="23">
        <v>0.5</v>
      </c>
      <c r="J6" s="23" t="s">
        <v>6</v>
      </c>
    </row>
    <row r="7" spans="1:10">
      <c r="A7" s="8"/>
      <c r="B7" s="8"/>
      <c r="C7" s="11"/>
      <c r="D7" s="12"/>
      <c r="E7" s="13"/>
      <c r="F7" s="12"/>
      <c r="G7" s="13"/>
      <c r="H7" s="12"/>
      <c r="I7" s="13"/>
      <c r="J7" s="12"/>
    </row>
    <row r="8" spans="1:10">
      <c r="A8" s="9" t="s">
        <v>39</v>
      </c>
      <c r="B8" s="18" t="s">
        <v>35</v>
      </c>
      <c r="C8" s="19" t="s">
        <v>6</v>
      </c>
      <c r="D8" s="20" t="s">
        <v>6</v>
      </c>
      <c r="E8" s="21" t="s">
        <v>6</v>
      </c>
      <c r="F8" s="20" t="s">
        <v>6</v>
      </c>
      <c r="G8" s="21">
        <v>3</v>
      </c>
      <c r="H8" s="20">
        <v>2.8</v>
      </c>
      <c r="I8" s="21">
        <v>2.7</v>
      </c>
      <c r="J8" s="20">
        <v>3.2</v>
      </c>
    </row>
    <row r="11" spans="1:10">
      <c r="B11">
        <v>6</v>
      </c>
      <c r="C11">
        <f>HLOOKUP(B11,C2:J8,2,FALSE)</f>
        <v>0.87</v>
      </c>
    </row>
  </sheetData>
  <sheetProtection sheet="1" selectLockedCells="1"/>
  <mergeCells count="2">
    <mergeCell ref="A4:A6"/>
    <mergeCell ref="A2:A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ZEH</vt:lpstr>
      <vt:lpstr>data</vt:lpstr>
      <vt:lpstr>ZEH!Print_Area</vt:lpstr>
      <vt:lpstr>地域区分性能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熊谷信樹</cp:lastModifiedBy>
  <cp:lastPrinted>2020-06-29T06:30:15Z</cp:lastPrinted>
  <dcterms:created xsi:type="dcterms:W3CDTF">2016-07-19T08:35:19Z</dcterms:created>
  <dcterms:modified xsi:type="dcterms:W3CDTF">2020-06-29T06:36:49Z</dcterms:modified>
</cp:coreProperties>
</file>